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ITDIF 2020\"/>
    </mc:Choice>
  </mc:AlternateContent>
  <bookViews>
    <workbookView xWindow="0" yWindow="0" windowWidth="24000" windowHeight="9735"/>
  </bookViews>
  <sheets>
    <sheet name="PAA 2020" sheetId="2" r:id="rId1"/>
  </sheets>
  <definedNames>
    <definedName name="_xlnm.Print_Titles" localSheetId="0">'PAA 2020'!$5:$5</definedName>
  </definedNames>
  <calcPr calcId="152511"/>
</workbook>
</file>

<file path=xl/calcChain.xml><?xml version="1.0" encoding="utf-8"?>
<calcChain xmlns="http://schemas.openxmlformats.org/spreadsheetml/2006/main">
  <c r="F267" i="2" l="1"/>
  <c r="F265" i="2"/>
  <c r="R206" i="2"/>
  <c r="AD198" i="2"/>
  <c r="AB198" i="2"/>
  <c r="Z198" i="2"/>
  <c r="F248" i="2" l="1"/>
  <c r="AD239" i="2"/>
  <c r="AB239" i="2"/>
  <c r="Z239" i="2"/>
  <c r="X239" i="2"/>
  <c r="V239" i="2"/>
  <c r="T239" i="2"/>
  <c r="R239" i="2"/>
  <c r="P239" i="2"/>
  <c r="N239" i="2"/>
  <c r="L239" i="2"/>
  <c r="J239" i="2"/>
  <c r="H239" i="2"/>
  <c r="AD266" i="2"/>
  <c r="AD242" i="2"/>
  <c r="AB242" i="2"/>
  <c r="Z242" i="2"/>
  <c r="X242" i="2"/>
  <c r="V242" i="2"/>
  <c r="T242" i="2"/>
  <c r="R242" i="2"/>
  <c r="P242" i="2"/>
  <c r="N242" i="2"/>
  <c r="L242" i="2"/>
  <c r="J242" i="2"/>
  <c r="H242" i="2"/>
  <c r="F243" i="2"/>
  <c r="F256" i="2"/>
  <c r="AD329" i="2"/>
  <c r="AB329" i="2"/>
  <c r="Z329" i="2"/>
  <c r="X329" i="2"/>
  <c r="V329" i="2"/>
  <c r="T329" i="2"/>
  <c r="R329" i="2"/>
  <c r="P329" i="2"/>
  <c r="N329" i="2"/>
  <c r="L329" i="2"/>
  <c r="J329" i="2"/>
  <c r="H329" i="2"/>
  <c r="F242" i="2" l="1"/>
  <c r="AD322" i="2" l="1"/>
  <c r="AB322" i="2"/>
  <c r="Z322" i="2"/>
  <c r="X322" i="2"/>
  <c r="V322" i="2"/>
  <c r="T322" i="2"/>
  <c r="R322" i="2"/>
  <c r="P322" i="2"/>
  <c r="N322" i="2"/>
  <c r="L322" i="2"/>
  <c r="J322" i="2"/>
  <c r="H322" i="2"/>
  <c r="F326" i="2"/>
  <c r="F325" i="2"/>
  <c r="D326" i="2"/>
  <c r="D325" i="2"/>
  <c r="D243" i="2" l="1"/>
  <c r="F122" i="2"/>
  <c r="F121" i="2"/>
  <c r="D122" i="2"/>
  <c r="D121" i="2"/>
  <c r="F119" i="2"/>
  <c r="F118" i="2"/>
  <c r="D119" i="2"/>
  <c r="D118" i="2"/>
  <c r="F126" i="2"/>
  <c r="F125" i="2"/>
  <c r="F124" i="2"/>
  <c r="D126" i="2"/>
  <c r="D125" i="2"/>
  <c r="D124" i="2"/>
  <c r="AD275" i="2" l="1"/>
  <c r="AB275" i="2"/>
  <c r="Z275" i="2"/>
  <c r="X275" i="2"/>
  <c r="V275" i="2"/>
  <c r="T275" i="2"/>
  <c r="R275" i="2"/>
  <c r="P275" i="2"/>
  <c r="N275" i="2"/>
  <c r="L275" i="2"/>
  <c r="J275" i="2"/>
  <c r="H275" i="2"/>
  <c r="AD271" i="2"/>
  <c r="AB271" i="2"/>
  <c r="Z271" i="2"/>
  <c r="X271" i="2"/>
  <c r="V271" i="2"/>
  <c r="T271" i="2"/>
  <c r="R271" i="2"/>
  <c r="P271" i="2"/>
  <c r="N271" i="2"/>
  <c r="L271" i="2"/>
  <c r="J271" i="2"/>
  <c r="H271" i="2"/>
  <c r="F332" i="2"/>
  <c r="F331" i="2"/>
  <c r="F330" i="2"/>
  <c r="F329" i="2" s="1"/>
  <c r="AD259" i="2"/>
  <c r="AB259" i="2"/>
  <c r="Z259" i="2"/>
  <c r="X259" i="2"/>
  <c r="V259" i="2"/>
  <c r="T259" i="2"/>
  <c r="R259" i="2"/>
  <c r="P259" i="2"/>
  <c r="N259" i="2"/>
  <c r="L259" i="2"/>
  <c r="J259" i="2"/>
  <c r="H259" i="2"/>
  <c r="AD211" i="2"/>
  <c r="AB211" i="2"/>
  <c r="Z211" i="2"/>
  <c r="X211" i="2"/>
  <c r="V211" i="2"/>
  <c r="T211" i="2"/>
  <c r="R211" i="2"/>
  <c r="P211" i="2"/>
  <c r="N211" i="2"/>
  <c r="L211" i="2"/>
  <c r="J211" i="2"/>
  <c r="H211" i="2"/>
  <c r="AD202" i="2"/>
  <c r="AB202" i="2"/>
  <c r="Z202" i="2"/>
  <c r="X202" i="2"/>
  <c r="V202" i="2"/>
  <c r="T202" i="2"/>
  <c r="R202" i="2"/>
  <c r="P202" i="2"/>
  <c r="N202" i="2"/>
  <c r="L202" i="2"/>
  <c r="H202" i="2"/>
  <c r="AD206" i="2"/>
  <c r="AB206" i="2"/>
  <c r="Z206" i="2"/>
  <c r="X206" i="2"/>
  <c r="V206" i="2"/>
  <c r="T206" i="2"/>
  <c r="P206" i="2"/>
  <c r="N206" i="2"/>
  <c r="L206" i="2"/>
  <c r="J206" i="2"/>
  <c r="H206" i="2"/>
  <c r="X208" i="2"/>
  <c r="V208" i="2"/>
  <c r="T208" i="2"/>
  <c r="R208" i="2"/>
  <c r="P208" i="2"/>
  <c r="N208" i="2"/>
  <c r="L208" i="2"/>
  <c r="J208" i="2"/>
  <c r="H208" i="2"/>
  <c r="X198" i="2" l="1"/>
  <c r="V198" i="2"/>
  <c r="T198" i="2"/>
  <c r="R198" i="2"/>
  <c r="P198" i="2"/>
  <c r="N198" i="2"/>
  <c r="L198" i="2"/>
  <c r="J198" i="2"/>
  <c r="H198" i="2"/>
  <c r="AD188" i="2" l="1"/>
  <c r="AB188" i="2"/>
  <c r="Z188" i="2"/>
  <c r="X188" i="2"/>
  <c r="V188" i="2"/>
  <c r="T188" i="2"/>
  <c r="R188" i="2"/>
  <c r="P188" i="2"/>
  <c r="N188" i="2"/>
  <c r="L188" i="2"/>
  <c r="J188" i="2"/>
  <c r="H188" i="2"/>
  <c r="AD159" i="2"/>
  <c r="AB159" i="2"/>
  <c r="Z159" i="2"/>
  <c r="X159" i="2"/>
  <c r="V159" i="2"/>
  <c r="T159" i="2"/>
  <c r="R159" i="2"/>
  <c r="P159" i="2"/>
  <c r="N159" i="2"/>
  <c r="L159" i="2"/>
  <c r="J159" i="2"/>
  <c r="H159" i="2"/>
  <c r="F175" i="2"/>
  <c r="F174" i="2"/>
  <c r="F173" i="2"/>
  <c r="F172" i="2"/>
  <c r="F171" i="2"/>
  <c r="F170" i="2"/>
  <c r="F169" i="2"/>
  <c r="F168" i="2"/>
  <c r="F167" i="2"/>
  <c r="D175" i="2"/>
  <c r="D174" i="2"/>
  <c r="D173" i="2"/>
  <c r="D172" i="2"/>
  <c r="D171" i="2"/>
  <c r="D170" i="2"/>
  <c r="D169" i="2"/>
  <c r="D168" i="2"/>
  <c r="D167" i="2"/>
  <c r="F164" i="2"/>
  <c r="F161" i="2"/>
  <c r="D164" i="2"/>
  <c r="D161" i="2"/>
  <c r="AD155" i="2" l="1"/>
  <c r="AB155" i="2"/>
  <c r="Z155" i="2"/>
  <c r="X155" i="2"/>
  <c r="N155" i="2"/>
  <c r="L155" i="2"/>
  <c r="J155" i="2"/>
  <c r="H155" i="2"/>
  <c r="F154" i="2"/>
  <c r="F153" i="2"/>
  <c r="F152" i="2"/>
  <c r="F151" i="2"/>
  <c r="F150" i="2"/>
  <c r="F149" i="2"/>
  <c r="F148" i="2"/>
  <c r="F147" i="2"/>
  <c r="F146" i="2"/>
  <c r="F145" i="2"/>
  <c r="D154" i="2"/>
  <c r="D153" i="2"/>
  <c r="D152" i="2"/>
  <c r="D151" i="2"/>
  <c r="D150" i="2"/>
  <c r="D149" i="2"/>
  <c r="D148" i="2"/>
  <c r="D147" i="2"/>
  <c r="D146" i="2"/>
  <c r="D145" i="2"/>
  <c r="D131" i="2" l="1"/>
  <c r="D130" i="2"/>
  <c r="D129" i="2"/>
  <c r="D128" i="2"/>
  <c r="F130" i="2"/>
  <c r="F129" i="2"/>
  <c r="AD179" i="2" l="1"/>
  <c r="AB179" i="2"/>
  <c r="Z179" i="2"/>
  <c r="X179" i="2"/>
  <c r="V179" i="2"/>
  <c r="T179" i="2"/>
  <c r="R179" i="2"/>
  <c r="P179" i="2"/>
  <c r="N179" i="2"/>
  <c r="L179" i="2"/>
  <c r="J179" i="2"/>
  <c r="H179" i="2"/>
  <c r="AD177" i="2"/>
  <c r="AD176" i="2" s="1"/>
  <c r="AB177" i="2"/>
  <c r="AB176" i="2" s="1"/>
  <c r="Z177" i="2"/>
  <c r="X177" i="2"/>
  <c r="X176" i="2" s="1"/>
  <c r="V177" i="2"/>
  <c r="V176" i="2" s="1"/>
  <c r="T177" i="2"/>
  <c r="R177" i="2"/>
  <c r="R176" i="2" s="1"/>
  <c r="P177" i="2"/>
  <c r="P176" i="2" s="1"/>
  <c r="N177" i="2"/>
  <c r="N176" i="2" s="1"/>
  <c r="L177" i="2"/>
  <c r="L176" i="2" s="1"/>
  <c r="J177" i="2"/>
  <c r="J176" i="2" s="1"/>
  <c r="H177" i="2"/>
  <c r="H176" i="2" s="1"/>
  <c r="F178" i="2"/>
  <c r="F177" i="2" s="1"/>
  <c r="F181" i="2"/>
  <c r="D181" i="2"/>
  <c r="F180" i="2"/>
  <c r="D180" i="2"/>
  <c r="F179" i="2" l="1"/>
  <c r="F176" i="2" s="1"/>
  <c r="AD94" i="2" l="1"/>
  <c r="AB94" i="2"/>
  <c r="Z94" i="2"/>
  <c r="X94" i="2"/>
  <c r="P94" i="2"/>
  <c r="R94" i="2"/>
  <c r="T94" i="2"/>
  <c r="V94" i="2"/>
  <c r="N94" i="2"/>
  <c r="L94" i="2"/>
  <c r="J94" i="2"/>
  <c r="H94" i="2"/>
  <c r="F114" i="2"/>
  <c r="F113" i="2"/>
  <c r="F112" i="2"/>
  <c r="D114" i="2"/>
  <c r="D113" i="2"/>
  <c r="D112" i="2"/>
  <c r="F111" i="2"/>
  <c r="D111" i="2"/>
  <c r="F110" i="2"/>
  <c r="D110" i="2"/>
  <c r="F108" i="2"/>
  <c r="D108" i="2"/>
  <c r="F107" i="2"/>
  <c r="D107" i="2"/>
  <c r="F100" i="2"/>
  <c r="D100" i="2"/>
  <c r="AD73" i="2"/>
  <c r="AB73" i="2"/>
  <c r="Z73" i="2"/>
  <c r="X73" i="2"/>
  <c r="V73" i="2"/>
  <c r="T73" i="2"/>
  <c r="R73" i="2"/>
  <c r="P73" i="2"/>
  <c r="N73" i="2"/>
  <c r="L73" i="2"/>
  <c r="J73" i="2"/>
  <c r="H73" i="2"/>
  <c r="F91" i="2"/>
  <c r="F90" i="2"/>
  <c r="F89" i="2"/>
  <c r="F88" i="2"/>
  <c r="F87" i="2"/>
  <c r="F86" i="2"/>
  <c r="F85" i="2"/>
  <c r="F84" i="2"/>
  <c r="F83" i="2"/>
  <c r="D91" i="2"/>
  <c r="D90" i="2"/>
  <c r="D89" i="2"/>
  <c r="D88" i="2"/>
  <c r="D87" i="2"/>
  <c r="D86" i="2"/>
  <c r="D85" i="2"/>
  <c r="D84" i="2"/>
  <c r="D83" i="2"/>
  <c r="AD8" i="2"/>
  <c r="AB8" i="2"/>
  <c r="Z8" i="2"/>
  <c r="X8" i="2"/>
  <c r="V8" i="2"/>
  <c r="T8" i="2"/>
  <c r="R8" i="2"/>
  <c r="P8" i="2"/>
  <c r="N8" i="2"/>
  <c r="L8" i="2"/>
  <c r="J8" i="2"/>
  <c r="H8" i="2"/>
  <c r="F32" i="2"/>
  <c r="D32" i="2"/>
  <c r="F70" i="2"/>
  <c r="D70" i="2"/>
  <c r="F69" i="2"/>
  <c r="D69" i="2"/>
  <c r="F67" i="2"/>
  <c r="D67" i="2"/>
  <c r="F68" i="2"/>
  <c r="F66" i="2"/>
  <c r="F65" i="2"/>
  <c r="F64" i="2"/>
  <c r="F63" i="2"/>
  <c r="F62" i="2"/>
  <c r="D68" i="2"/>
  <c r="D66" i="2"/>
  <c r="D65" i="2"/>
  <c r="D64" i="2"/>
  <c r="D63" i="2"/>
  <c r="D62" i="2"/>
  <c r="D61" i="2" l="1"/>
  <c r="D60" i="2"/>
  <c r="D59" i="2"/>
  <c r="D58" i="2"/>
  <c r="D57" i="2"/>
  <c r="D56" i="2"/>
  <c r="D55" i="2"/>
  <c r="F61" i="2"/>
  <c r="F60" i="2"/>
  <c r="F59" i="2"/>
  <c r="F58" i="2"/>
  <c r="F57" i="2"/>
  <c r="F56" i="2"/>
  <c r="F55" i="2"/>
  <c r="F54" i="2"/>
  <c r="D54" i="2"/>
  <c r="F37" i="2"/>
  <c r="D37" i="2"/>
  <c r="F53" i="2"/>
  <c r="D53" i="2"/>
  <c r="F46" i="2"/>
  <c r="D46" i="2"/>
  <c r="F42" i="2"/>
  <c r="D42" i="2"/>
  <c r="F40" i="2"/>
  <c r="F39" i="2"/>
  <c r="D40" i="2"/>
  <c r="D39" i="2"/>
  <c r="F28" i="2" l="1"/>
  <c r="D28" i="2"/>
  <c r="F26" i="2"/>
  <c r="F25" i="2"/>
  <c r="D26" i="2"/>
  <c r="D25" i="2"/>
  <c r="D17" i="2"/>
  <c r="F17" i="2"/>
  <c r="D16" i="2"/>
  <c r="F16" i="2"/>
  <c r="P255" i="2" l="1"/>
  <c r="AD230" i="2" l="1"/>
  <c r="AB230" i="2"/>
  <c r="Z230" i="2"/>
  <c r="X230" i="2"/>
  <c r="V230" i="2"/>
  <c r="T230" i="2"/>
  <c r="R230" i="2"/>
  <c r="P230" i="2"/>
  <c r="N230" i="2"/>
  <c r="L230" i="2"/>
  <c r="J230" i="2"/>
  <c r="H230" i="2"/>
  <c r="D231" i="2"/>
  <c r="F80" i="2"/>
  <c r="F79" i="2"/>
  <c r="F78" i="2"/>
  <c r="F77" i="2"/>
  <c r="D80" i="2"/>
  <c r="D79" i="2"/>
  <c r="D78" i="2"/>
  <c r="D77" i="2"/>
  <c r="F52" i="2"/>
  <c r="D52" i="2"/>
  <c r="F82" i="2" l="1"/>
  <c r="F81" i="2"/>
  <c r="F76" i="2"/>
  <c r="F75" i="2"/>
  <c r="F74" i="2"/>
  <c r="D82" i="2"/>
  <c r="D81" i="2"/>
  <c r="D76" i="2"/>
  <c r="D75" i="2"/>
  <c r="D74" i="2"/>
  <c r="F109" i="2"/>
  <c r="F106" i="2"/>
  <c r="D109" i="2"/>
  <c r="D106" i="2"/>
  <c r="D102" i="2"/>
  <c r="F102" i="2"/>
  <c r="F51" i="2"/>
  <c r="D51" i="2"/>
  <c r="F50" i="2"/>
  <c r="D50" i="2"/>
  <c r="F49" i="2"/>
  <c r="D49" i="2"/>
  <c r="F48" i="2"/>
  <c r="D48" i="2"/>
  <c r="F47" i="2"/>
  <c r="D47" i="2"/>
  <c r="F45" i="2"/>
  <c r="D45" i="2"/>
  <c r="F44" i="2"/>
  <c r="D44" i="2"/>
  <c r="F43" i="2"/>
  <c r="D43" i="2"/>
  <c r="F41" i="2"/>
  <c r="D41" i="2"/>
  <c r="F38" i="2"/>
  <c r="D38" i="2"/>
  <c r="F36" i="2"/>
  <c r="D36" i="2"/>
  <c r="F35" i="2"/>
  <c r="D35" i="2"/>
  <c r="F34" i="2"/>
  <c r="D34" i="2"/>
  <c r="F33" i="2"/>
  <c r="D33" i="2"/>
  <c r="F31" i="2"/>
  <c r="D31" i="2"/>
  <c r="F30" i="2"/>
  <c r="D30" i="2"/>
  <c r="F29" i="2"/>
  <c r="D29" i="2"/>
  <c r="F27" i="2"/>
  <c r="D27" i="2"/>
  <c r="F24" i="2"/>
  <c r="D24" i="2"/>
  <c r="F23" i="2"/>
  <c r="D23" i="2"/>
  <c r="F22" i="2"/>
  <c r="D22" i="2"/>
  <c r="F9" i="2"/>
  <c r="F10" i="2"/>
  <c r="F11" i="2"/>
  <c r="D12" i="2"/>
  <c r="F12" i="2"/>
  <c r="D13" i="2"/>
  <c r="F13" i="2"/>
  <c r="D14" i="2"/>
  <c r="F14" i="2"/>
  <c r="D15" i="2"/>
  <c r="F15" i="2"/>
  <c r="D18" i="2"/>
  <c r="F18" i="2"/>
  <c r="D19" i="2"/>
  <c r="F19" i="2"/>
  <c r="D20" i="2"/>
  <c r="F20" i="2"/>
  <c r="D21" i="2"/>
  <c r="F21" i="2"/>
  <c r="D199" i="2"/>
  <c r="F73" i="2" l="1"/>
  <c r="F8" i="2"/>
  <c r="F254" i="2"/>
  <c r="F253" i="2"/>
  <c r="F165" i="2"/>
  <c r="F163" i="2"/>
  <c r="F162" i="2"/>
  <c r="F160" i="2"/>
  <c r="T155" i="2"/>
  <c r="F159" i="2" l="1"/>
  <c r="AD255" i="2"/>
  <c r="AB255" i="2"/>
  <c r="Z255" i="2"/>
  <c r="X255" i="2"/>
  <c r="V255" i="2"/>
  <c r="T255" i="2"/>
  <c r="R255" i="2"/>
  <c r="N255" i="2"/>
  <c r="L255" i="2"/>
  <c r="J255" i="2"/>
  <c r="H255" i="2"/>
  <c r="F205" i="2"/>
  <c r="F204" i="2"/>
  <c r="F203" i="2"/>
  <c r="F196" i="2"/>
  <c r="F195" i="2"/>
  <c r="F193" i="2"/>
  <c r="F191" i="2"/>
  <c r="F202" i="2" l="1"/>
  <c r="F255" i="2"/>
  <c r="D163" i="2"/>
  <c r="V155" i="2"/>
  <c r="R155" i="2"/>
  <c r="P155" i="2"/>
  <c r="AD315" i="2"/>
  <c r="AB315" i="2"/>
  <c r="Z315" i="2"/>
  <c r="X315" i="2"/>
  <c r="V315" i="2"/>
  <c r="T315" i="2"/>
  <c r="R315" i="2"/>
  <c r="P315" i="2"/>
  <c r="N315" i="2"/>
  <c r="L315" i="2"/>
  <c r="J315" i="2"/>
  <c r="H315" i="2"/>
  <c r="AD236" i="2"/>
  <c r="AB236" i="2"/>
  <c r="Z236" i="2"/>
  <c r="X236" i="2"/>
  <c r="V236" i="2"/>
  <c r="T236" i="2"/>
  <c r="R236" i="2"/>
  <c r="P236" i="2"/>
  <c r="N236" i="2"/>
  <c r="L236" i="2"/>
  <c r="J236" i="2"/>
  <c r="H236" i="2"/>
  <c r="F237" i="2"/>
  <c r="AD232" i="2"/>
  <c r="AB232" i="2"/>
  <c r="Z232" i="2"/>
  <c r="X232" i="2"/>
  <c r="V232" i="2"/>
  <c r="T232" i="2"/>
  <c r="R232" i="2"/>
  <c r="P232" i="2"/>
  <c r="N232" i="2"/>
  <c r="L232" i="2"/>
  <c r="J232" i="2"/>
  <c r="H232" i="2"/>
  <c r="AD220" i="2"/>
  <c r="AD197" i="2" s="1"/>
  <c r="AB220" i="2"/>
  <c r="AB197" i="2" s="1"/>
  <c r="Z220" i="2"/>
  <c r="Z197" i="2" s="1"/>
  <c r="X220" i="2"/>
  <c r="X197" i="2" s="1"/>
  <c r="V220" i="2"/>
  <c r="V197" i="2" s="1"/>
  <c r="T220" i="2"/>
  <c r="T197" i="2" s="1"/>
  <c r="R220" i="2"/>
  <c r="R197" i="2" s="1"/>
  <c r="P220" i="2"/>
  <c r="P197" i="2" s="1"/>
  <c r="N220" i="2"/>
  <c r="N197" i="2" s="1"/>
  <c r="L220" i="2"/>
  <c r="L197" i="2" s="1"/>
  <c r="J220" i="2"/>
  <c r="J197" i="2" s="1"/>
  <c r="H220" i="2"/>
  <c r="R223" i="2" l="1"/>
  <c r="F343" i="2"/>
  <c r="D343" i="2"/>
  <c r="AD342" i="2"/>
  <c r="AD341" i="2" s="1"/>
  <c r="AB342" i="2"/>
  <c r="AB341" i="2" s="1"/>
  <c r="Z342" i="2"/>
  <c r="Z341" i="2" s="1"/>
  <c r="X342" i="2"/>
  <c r="X341" i="2" s="1"/>
  <c r="V342" i="2"/>
  <c r="V341" i="2" s="1"/>
  <c r="T342" i="2"/>
  <c r="T341" i="2" s="1"/>
  <c r="R342" i="2"/>
  <c r="R341" i="2" s="1"/>
  <c r="P342" i="2"/>
  <c r="N342" i="2"/>
  <c r="N341" i="2" s="1"/>
  <c r="L342" i="2"/>
  <c r="L341" i="2" s="1"/>
  <c r="J342" i="2"/>
  <c r="J341" i="2" s="1"/>
  <c r="H342" i="2"/>
  <c r="P341" i="2"/>
  <c r="F340" i="2"/>
  <c r="D340" i="2"/>
  <c r="AD339" i="2"/>
  <c r="AB339" i="2"/>
  <c r="Z339" i="2"/>
  <c r="Z338" i="2" s="1"/>
  <c r="X339" i="2"/>
  <c r="V339" i="2"/>
  <c r="V338" i="2" s="1"/>
  <c r="T339" i="2"/>
  <c r="T338" i="2" s="1"/>
  <c r="R339" i="2"/>
  <c r="R338" i="2" s="1"/>
  <c r="P339" i="2"/>
  <c r="P338" i="2" s="1"/>
  <c r="N339" i="2"/>
  <c r="N338" i="2" s="1"/>
  <c r="L339" i="2"/>
  <c r="L338" i="2" s="1"/>
  <c r="J339" i="2"/>
  <c r="J338" i="2" s="1"/>
  <c r="H339" i="2"/>
  <c r="H338" i="2" s="1"/>
  <c r="AD338" i="2"/>
  <c r="AB338" i="2"/>
  <c r="Y338" i="2"/>
  <c r="X338" i="2"/>
  <c r="W338" i="2"/>
  <c r="F337" i="2"/>
  <c r="D337" i="2"/>
  <c r="AD336" i="2"/>
  <c r="AB336" i="2"/>
  <c r="Z336" i="2"/>
  <c r="X336" i="2"/>
  <c r="V336" i="2"/>
  <c r="T336" i="2"/>
  <c r="R336" i="2"/>
  <c r="P336" i="2"/>
  <c r="N336" i="2"/>
  <c r="L336" i="2"/>
  <c r="J336" i="2"/>
  <c r="H336" i="2"/>
  <c r="F335" i="2"/>
  <c r="D335" i="2"/>
  <c r="AD334" i="2"/>
  <c r="AB334" i="2"/>
  <c r="Z334" i="2"/>
  <c r="X334" i="2"/>
  <c r="V334" i="2"/>
  <c r="T334" i="2"/>
  <c r="R334" i="2"/>
  <c r="P334" i="2"/>
  <c r="N334" i="2"/>
  <c r="L334" i="2"/>
  <c r="J334" i="2"/>
  <c r="H334" i="2"/>
  <c r="D334" i="2"/>
  <c r="F328" i="2"/>
  <c r="F327" i="2" s="1"/>
  <c r="AD327" i="2"/>
  <c r="AD321" i="2" s="1"/>
  <c r="AB327" i="2"/>
  <c r="AB321" i="2" s="1"/>
  <c r="Z327" i="2"/>
  <c r="Z321" i="2" s="1"/>
  <c r="X327" i="2"/>
  <c r="X321" i="2" s="1"/>
  <c r="V327" i="2"/>
  <c r="V321" i="2" s="1"/>
  <c r="T327" i="2"/>
  <c r="T321" i="2" s="1"/>
  <c r="R327" i="2"/>
  <c r="R321" i="2" s="1"/>
  <c r="P327" i="2"/>
  <c r="P321" i="2" s="1"/>
  <c r="N327" i="2"/>
  <c r="N321" i="2" s="1"/>
  <c r="L327" i="2"/>
  <c r="L321" i="2" s="1"/>
  <c r="J327" i="2"/>
  <c r="J321" i="2" s="1"/>
  <c r="H327" i="2"/>
  <c r="F324" i="2"/>
  <c r="D324" i="2"/>
  <c r="F323" i="2"/>
  <c r="D323" i="2"/>
  <c r="F319" i="2"/>
  <c r="F318" i="2" s="1"/>
  <c r="D319" i="2"/>
  <c r="AD318" i="2"/>
  <c r="AD314" i="2" s="1"/>
  <c r="AB318" i="2"/>
  <c r="AB314" i="2" s="1"/>
  <c r="Z318" i="2"/>
  <c r="Z314" i="2" s="1"/>
  <c r="X318" i="2"/>
  <c r="X314" i="2" s="1"/>
  <c r="V318" i="2"/>
  <c r="V314" i="2" s="1"/>
  <c r="T318" i="2"/>
  <c r="T314" i="2" s="1"/>
  <c r="R318" i="2"/>
  <c r="R314" i="2" s="1"/>
  <c r="P318" i="2"/>
  <c r="P314" i="2" s="1"/>
  <c r="N318" i="2"/>
  <c r="N314" i="2" s="1"/>
  <c r="L318" i="2"/>
  <c r="L314" i="2" s="1"/>
  <c r="J318" i="2"/>
  <c r="J314" i="2" s="1"/>
  <c r="H318" i="2"/>
  <c r="H314" i="2" s="1"/>
  <c r="F317" i="2"/>
  <c r="D317" i="2"/>
  <c r="F316" i="2"/>
  <c r="D316" i="2"/>
  <c r="F313" i="2"/>
  <c r="F312" i="2" s="1"/>
  <c r="D313" i="2"/>
  <c r="AD312" i="2"/>
  <c r="AB312" i="2"/>
  <c r="Z312" i="2"/>
  <c r="X312" i="2"/>
  <c r="V312" i="2"/>
  <c r="T312" i="2"/>
  <c r="R312" i="2"/>
  <c r="P312" i="2"/>
  <c r="N312" i="2"/>
  <c r="L312" i="2"/>
  <c r="J312" i="2"/>
  <c r="H312" i="2"/>
  <c r="F311" i="2"/>
  <c r="F310" i="2" s="1"/>
  <c r="D311" i="2"/>
  <c r="AD310" i="2"/>
  <c r="AB310" i="2"/>
  <c r="Z310" i="2"/>
  <c r="X310" i="2"/>
  <c r="V310" i="2"/>
  <c r="T310" i="2"/>
  <c r="R310" i="2"/>
  <c r="P310" i="2"/>
  <c r="N310" i="2"/>
  <c r="L310" i="2"/>
  <c r="J310" i="2"/>
  <c r="H310" i="2"/>
  <c r="F309" i="2"/>
  <c r="F308" i="2" s="1"/>
  <c r="D309" i="2"/>
  <c r="AD308" i="2"/>
  <c r="AB308" i="2"/>
  <c r="Z308" i="2"/>
  <c r="X308" i="2"/>
  <c r="V308" i="2"/>
  <c r="T308" i="2"/>
  <c r="R308" i="2"/>
  <c r="P308" i="2"/>
  <c r="N308" i="2"/>
  <c r="L308" i="2"/>
  <c r="J308" i="2"/>
  <c r="H308" i="2"/>
  <c r="F307" i="2"/>
  <c r="F306" i="2" s="1"/>
  <c r="D307" i="2"/>
  <c r="AD306" i="2"/>
  <c r="AB306" i="2"/>
  <c r="Z306" i="2"/>
  <c r="X306" i="2"/>
  <c r="V306" i="2"/>
  <c r="T306" i="2"/>
  <c r="R306" i="2"/>
  <c r="P306" i="2"/>
  <c r="N306" i="2"/>
  <c r="L306" i="2"/>
  <c r="J306" i="2"/>
  <c r="H306" i="2"/>
  <c r="F305" i="2"/>
  <c r="F304" i="2" s="1"/>
  <c r="D305" i="2"/>
  <c r="AD304" i="2"/>
  <c r="AB304" i="2"/>
  <c r="Z304" i="2"/>
  <c r="X304" i="2"/>
  <c r="V304" i="2"/>
  <c r="T304" i="2"/>
  <c r="R304" i="2"/>
  <c r="P304" i="2"/>
  <c r="N304" i="2"/>
  <c r="L304" i="2"/>
  <c r="J304" i="2"/>
  <c r="H304" i="2"/>
  <c r="F302" i="2"/>
  <c r="F301" i="2" s="1"/>
  <c r="D302" i="2"/>
  <c r="AD301" i="2"/>
  <c r="AB301" i="2"/>
  <c r="Z301" i="2"/>
  <c r="X301" i="2"/>
  <c r="V301" i="2"/>
  <c r="T301" i="2"/>
  <c r="R301" i="2"/>
  <c r="P301" i="2"/>
  <c r="N301" i="2"/>
  <c r="L301" i="2"/>
  <c r="J301" i="2"/>
  <c r="H301" i="2"/>
  <c r="F300" i="2"/>
  <c r="F299" i="2" s="1"/>
  <c r="D300" i="2"/>
  <c r="AD299" i="2"/>
  <c r="AB299" i="2"/>
  <c r="Z299" i="2"/>
  <c r="X299" i="2"/>
  <c r="V299" i="2"/>
  <c r="T299" i="2"/>
  <c r="R299" i="2"/>
  <c r="P299" i="2"/>
  <c r="N299" i="2"/>
  <c r="L299" i="2"/>
  <c r="J299" i="2"/>
  <c r="H299" i="2"/>
  <c r="F298" i="2"/>
  <c r="F297" i="2" s="1"/>
  <c r="D298" i="2"/>
  <c r="AD297" i="2"/>
  <c r="AB297" i="2"/>
  <c r="Z297" i="2"/>
  <c r="X297" i="2"/>
  <c r="V297" i="2"/>
  <c r="T297" i="2"/>
  <c r="R297" i="2"/>
  <c r="P297" i="2"/>
  <c r="N297" i="2"/>
  <c r="L297" i="2"/>
  <c r="J297" i="2"/>
  <c r="H297" i="2"/>
  <c r="F296" i="2"/>
  <c r="F295" i="2" s="1"/>
  <c r="D296" i="2"/>
  <c r="AD295" i="2"/>
  <c r="AB295" i="2"/>
  <c r="Z295" i="2"/>
  <c r="X295" i="2"/>
  <c r="V295" i="2"/>
  <c r="T295" i="2"/>
  <c r="R295" i="2"/>
  <c r="P295" i="2"/>
  <c r="N295" i="2"/>
  <c r="L295" i="2"/>
  <c r="J295" i="2"/>
  <c r="H295" i="2"/>
  <c r="F293" i="2"/>
  <c r="F292" i="2" s="1"/>
  <c r="D293" i="2"/>
  <c r="AD292" i="2"/>
  <c r="AB292" i="2"/>
  <c r="Z292" i="2"/>
  <c r="X292" i="2"/>
  <c r="V292" i="2"/>
  <c r="T292" i="2"/>
  <c r="R292" i="2"/>
  <c r="P292" i="2"/>
  <c r="N292" i="2"/>
  <c r="L292" i="2"/>
  <c r="J292" i="2"/>
  <c r="H292" i="2"/>
  <c r="F291" i="2"/>
  <c r="F290" i="2" s="1"/>
  <c r="D291" i="2"/>
  <c r="AD290" i="2"/>
  <c r="AB290" i="2"/>
  <c r="Z290" i="2"/>
  <c r="X290" i="2"/>
  <c r="V290" i="2"/>
  <c r="T290" i="2"/>
  <c r="R290" i="2"/>
  <c r="P290" i="2"/>
  <c r="N290" i="2"/>
  <c r="L290" i="2"/>
  <c r="J290" i="2"/>
  <c r="H290" i="2"/>
  <c r="F288" i="2"/>
  <c r="F287" i="2" s="1"/>
  <c r="D288" i="2"/>
  <c r="AD287" i="2"/>
  <c r="AB287" i="2"/>
  <c r="Z287" i="2"/>
  <c r="X287" i="2"/>
  <c r="V287" i="2"/>
  <c r="T287" i="2"/>
  <c r="R287" i="2"/>
  <c r="P287" i="2"/>
  <c r="N287" i="2"/>
  <c r="L287" i="2"/>
  <c r="J287" i="2"/>
  <c r="H287" i="2"/>
  <c r="F286" i="2"/>
  <c r="F285" i="2" s="1"/>
  <c r="D286" i="2"/>
  <c r="AD285" i="2"/>
  <c r="AB285" i="2"/>
  <c r="Z285" i="2"/>
  <c r="X285" i="2"/>
  <c r="V285" i="2"/>
  <c r="T285" i="2"/>
  <c r="R285" i="2"/>
  <c r="P285" i="2"/>
  <c r="N285" i="2"/>
  <c r="L285" i="2"/>
  <c r="J285" i="2"/>
  <c r="H285" i="2"/>
  <c r="F284" i="2"/>
  <c r="D284" i="2"/>
  <c r="F283" i="2"/>
  <c r="D283" i="2"/>
  <c r="F282" i="2"/>
  <c r="D282" i="2"/>
  <c r="F281" i="2"/>
  <c r="D281" i="2"/>
  <c r="F280" i="2"/>
  <c r="D280" i="2"/>
  <c r="F279" i="2"/>
  <c r="D279" i="2"/>
  <c r="F278" i="2"/>
  <c r="D278" i="2"/>
  <c r="F277" i="2"/>
  <c r="D277" i="2"/>
  <c r="F276" i="2"/>
  <c r="D276" i="2"/>
  <c r="F274" i="2"/>
  <c r="F273" i="2" s="1"/>
  <c r="AD273" i="2"/>
  <c r="AB273" i="2"/>
  <c r="Z273" i="2"/>
  <c r="X273" i="2"/>
  <c r="V273" i="2"/>
  <c r="T273" i="2"/>
  <c r="R273" i="2"/>
  <c r="P273" i="2"/>
  <c r="N273" i="2"/>
  <c r="L273" i="2"/>
  <c r="J273" i="2"/>
  <c r="H273" i="2"/>
  <c r="F272" i="2"/>
  <c r="D272" i="2"/>
  <c r="F270" i="2"/>
  <c r="F269" i="2" s="1"/>
  <c r="D270" i="2"/>
  <c r="AD269" i="2"/>
  <c r="AB269" i="2"/>
  <c r="Z269" i="2"/>
  <c r="X269" i="2"/>
  <c r="V269" i="2"/>
  <c r="T269" i="2"/>
  <c r="R269" i="2"/>
  <c r="P269" i="2"/>
  <c r="N269" i="2"/>
  <c r="L269" i="2"/>
  <c r="J269" i="2"/>
  <c r="H269" i="2"/>
  <c r="F266" i="2"/>
  <c r="D267" i="2"/>
  <c r="AB266" i="2"/>
  <c r="Z266" i="2"/>
  <c r="X266" i="2"/>
  <c r="V266" i="2"/>
  <c r="T266" i="2"/>
  <c r="R266" i="2"/>
  <c r="P266" i="2"/>
  <c r="N266" i="2"/>
  <c r="L266" i="2"/>
  <c r="J266" i="2"/>
  <c r="H266" i="2"/>
  <c r="F264" i="2"/>
  <c r="D265" i="2"/>
  <c r="AD264" i="2"/>
  <c r="AB264" i="2"/>
  <c r="Z264" i="2"/>
  <c r="X264" i="2"/>
  <c r="V264" i="2"/>
  <c r="T264" i="2"/>
  <c r="R264" i="2"/>
  <c r="P264" i="2"/>
  <c r="N264" i="2"/>
  <c r="L264" i="2"/>
  <c r="J264" i="2"/>
  <c r="H264" i="2"/>
  <c r="F263" i="2"/>
  <c r="F262" i="2" s="1"/>
  <c r="D263" i="2"/>
  <c r="AD262" i="2"/>
  <c r="AB262" i="2"/>
  <c r="Z262" i="2"/>
  <c r="X262" i="2"/>
  <c r="V262" i="2"/>
  <c r="T262" i="2"/>
  <c r="R262" i="2"/>
  <c r="P262" i="2"/>
  <c r="N262" i="2"/>
  <c r="L262" i="2"/>
  <c r="J262" i="2"/>
  <c r="H262" i="2"/>
  <c r="F260" i="2"/>
  <c r="D260" i="2"/>
  <c r="D259" i="2"/>
  <c r="F258" i="2"/>
  <c r="F257" i="2" s="1"/>
  <c r="D258" i="2"/>
  <c r="AD257" i="2"/>
  <c r="AB257" i="2"/>
  <c r="Z257" i="2"/>
  <c r="X257" i="2"/>
  <c r="V257" i="2"/>
  <c r="T257" i="2"/>
  <c r="R257" i="2"/>
  <c r="P257" i="2"/>
  <c r="N257" i="2"/>
  <c r="L257" i="2"/>
  <c r="J257" i="2"/>
  <c r="H257" i="2"/>
  <c r="AD252" i="2"/>
  <c r="AD251" i="2" s="1"/>
  <c r="AB252" i="2"/>
  <c r="AB251" i="2" s="1"/>
  <c r="Z252" i="2"/>
  <c r="Z251" i="2" s="1"/>
  <c r="X252" i="2"/>
  <c r="X251" i="2" s="1"/>
  <c r="V252" i="2"/>
  <c r="V251" i="2" s="1"/>
  <c r="T252" i="2"/>
  <c r="T251" i="2" s="1"/>
  <c r="R252" i="2"/>
  <c r="R251" i="2" s="1"/>
  <c r="P252" i="2"/>
  <c r="P251" i="2" s="1"/>
  <c r="N252" i="2"/>
  <c r="N251" i="2" s="1"/>
  <c r="L252" i="2"/>
  <c r="L251" i="2" s="1"/>
  <c r="J252" i="2"/>
  <c r="J251" i="2" s="1"/>
  <c r="H252" i="2"/>
  <c r="H251" i="2" s="1"/>
  <c r="F250" i="2"/>
  <c r="F249" i="2" s="1"/>
  <c r="D250" i="2"/>
  <c r="AD249" i="2"/>
  <c r="AB249" i="2"/>
  <c r="Z249" i="2"/>
  <c r="X249" i="2"/>
  <c r="V249" i="2"/>
  <c r="T249" i="2"/>
  <c r="R249" i="2"/>
  <c r="P249" i="2"/>
  <c r="N249" i="2"/>
  <c r="L249" i="2"/>
  <c r="J249" i="2"/>
  <c r="H249" i="2"/>
  <c r="D248" i="2"/>
  <c r="AD247" i="2"/>
  <c r="AB247" i="2"/>
  <c r="Z247" i="2"/>
  <c r="X247" i="2"/>
  <c r="V247" i="2"/>
  <c r="T247" i="2"/>
  <c r="R247" i="2"/>
  <c r="P247" i="2"/>
  <c r="N247" i="2"/>
  <c r="L247" i="2"/>
  <c r="J247" i="2"/>
  <c r="H247" i="2"/>
  <c r="F247" i="2" s="1"/>
  <c r="D247" i="2"/>
  <c r="F246" i="2"/>
  <c r="F245" i="2" s="1"/>
  <c r="D246" i="2"/>
  <c r="AD245" i="2"/>
  <c r="AD238" i="2" s="1"/>
  <c r="AB245" i="2"/>
  <c r="AB238" i="2" s="1"/>
  <c r="Z245" i="2"/>
  <c r="Z238" i="2" s="1"/>
  <c r="X245" i="2"/>
  <c r="V245" i="2"/>
  <c r="V238" i="2" s="1"/>
  <c r="T245" i="2"/>
  <c r="T238" i="2" s="1"/>
  <c r="R245" i="2"/>
  <c r="R238" i="2" s="1"/>
  <c r="P245" i="2"/>
  <c r="N245" i="2"/>
  <c r="N238" i="2" s="1"/>
  <c r="L245" i="2"/>
  <c r="L238" i="2" s="1"/>
  <c r="J245" i="2"/>
  <c r="H245" i="2"/>
  <c r="F244" i="2"/>
  <c r="F241" i="2"/>
  <c r="D241" i="2"/>
  <c r="F240" i="2"/>
  <c r="D240" i="2"/>
  <c r="F236" i="2"/>
  <c r="F235" i="2"/>
  <c r="F234" i="2" s="1"/>
  <c r="D235" i="2"/>
  <c r="AD234" i="2"/>
  <c r="AD223" i="2" s="1"/>
  <c r="AB234" i="2"/>
  <c r="Z234" i="2"/>
  <c r="X234" i="2"/>
  <c r="V234" i="2"/>
  <c r="T234" i="2"/>
  <c r="R234" i="2"/>
  <c r="P234" i="2"/>
  <c r="N234" i="2"/>
  <c r="L234" i="2"/>
  <c r="J234" i="2"/>
  <c r="H234" i="2"/>
  <c r="F233" i="2"/>
  <c r="F232" i="2" s="1"/>
  <c r="D233" i="2"/>
  <c r="F231" i="2"/>
  <c r="F230" i="2" s="1"/>
  <c r="F229" i="2"/>
  <c r="F228" i="2" s="1"/>
  <c r="D229" i="2"/>
  <c r="AD228" i="2"/>
  <c r="AB228" i="2"/>
  <c r="Z228" i="2"/>
  <c r="X228" i="2"/>
  <c r="V228" i="2"/>
  <c r="T228" i="2"/>
  <c r="R228" i="2"/>
  <c r="P228" i="2"/>
  <c r="N228" i="2"/>
  <c r="L228" i="2"/>
  <c r="J228" i="2"/>
  <c r="H228" i="2"/>
  <c r="F227" i="2"/>
  <c r="F226" i="2" s="1"/>
  <c r="D227" i="2"/>
  <c r="AD226" i="2"/>
  <c r="AB226" i="2"/>
  <c r="Z226" i="2"/>
  <c r="X226" i="2"/>
  <c r="V226" i="2"/>
  <c r="T226" i="2"/>
  <c r="R226" i="2"/>
  <c r="P226" i="2"/>
  <c r="N226" i="2"/>
  <c r="L226" i="2"/>
  <c r="J226" i="2"/>
  <c r="H226" i="2"/>
  <c r="F225" i="2"/>
  <c r="F224" i="2" s="1"/>
  <c r="D225" i="2"/>
  <c r="AD224" i="2"/>
  <c r="AB224" i="2"/>
  <c r="AB223" i="2" s="1"/>
  <c r="Z224" i="2"/>
  <c r="Z223" i="2" s="1"/>
  <c r="X224" i="2"/>
  <c r="X223" i="2" s="1"/>
  <c r="V224" i="2"/>
  <c r="V223" i="2" s="1"/>
  <c r="T224" i="2"/>
  <c r="T223" i="2" s="1"/>
  <c r="R224" i="2"/>
  <c r="P224" i="2"/>
  <c r="P223" i="2" s="1"/>
  <c r="N224" i="2"/>
  <c r="N223" i="2" s="1"/>
  <c r="L224" i="2"/>
  <c r="L223" i="2" s="1"/>
  <c r="J224" i="2"/>
  <c r="J223" i="2" s="1"/>
  <c r="H224" i="2"/>
  <c r="H223" i="2" s="1"/>
  <c r="F221" i="2"/>
  <c r="D221" i="2"/>
  <c r="F219" i="2"/>
  <c r="D219" i="2"/>
  <c r="F218" i="2"/>
  <c r="D218" i="2"/>
  <c r="F217" i="2"/>
  <c r="D217" i="2"/>
  <c r="F216" i="2"/>
  <c r="D216" i="2"/>
  <c r="F215" i="2"/>
  <c r="D215" i="2"/>
  <c r="F214" i="2"/>
  <c r="D214" i="2"/>
  <c r="F213" i="2"/>
  <c r="D213" i="2"/>
  <c r="F212" i="2"/>
  <c r="D212" i="2"/>
  <c r="F210" i="2"/>
  <c r="D210" i="2"/>
  <c r="F209" i="2"/>
  <c r="D209" i="2"/>
  <c r="F207" i="2"/>
  <c r="D207" i="2"/>
  <c r="D205" i="2"/>
  <c r="D204" i="2"/>
  <c r="D203" i="2"/>
  <c r="F201" i="2"/>
  <c r="D201" i="2"/>
  <c r="F200" i="2"/>
  <c r="D200" i="2"/>
  <c r="F199" i="2"/>
  <c r="D196" i="2"/>
  <c r="D195" i="2"/>
  <c r="AD194" i="2"/>
  <c r="AB194" i="2"/>
  <c r="Z194" i="2"/>
  <c r="X194" i="2"/>
  <c r="V194" i="2"/>
  <c r="T194" i="2"/>
  <c r="R194" i="2"/>
  <c r="P194" i="2"/>
  <c r="N194" i="2"/>
  <c r="L194" i="2"/>
  <c r="J194" i="2"/>
  <c r="H194" i="2"/>
  <c r="D193" i="2"/>
  <c r="AD192" i="2"/>
  <c r="AD187" i="2" s="1"/>
  <c r="AB192" i="2"/>
  <c r="Z192" i="2"/>
  <c r="X192" i="2"/>
  <c r="V192" i="2"/>
  <c r="T192" i="2"/>
  <c r="R192" i="2"/>
  <c r="P192" i="2"/>
  <c r="P187" i="2" s="1"/>
  <c r="N192" i="2"/>
  <c r="L192" i="2"/>
  <c r="J192" i="2"/>
  <c r="H192" i="2"/>
  <c r="F190" i="2"/>
  <c r="D191" i="2"/>
  <c r="AB190" i="2"/>
  <c r="Z190" i="2"/>
  <c r="Z187" i="2" s="1"/>
  <c r="X190" i="2"/>
  <c r="X187" i="2" s="1"/>
  <c r="V190" i="2"/>
  <c r="T190" i="2"/>
  <c r="R190" i="2"/>
  <c r="R187" i="2" s="1"/>
  <c r="N190" i="2"/>
  <c r="N187" i="2" s="1"/>
  <c r="L190" i="2"/>
  <c r="J190" i="2"/>
  <c r="J187" i="2" s="1"/>
  <c r="H190" i="2"/>
  <c r="H187" i="2" s="1"/>
  <c r="F189" i="2"/>
  <c r="F188" i="2" s="1"/>
  <c r="D189" i="2"/>
  <c r="F186" i="2"/>
  <c r="D186" i="2"/>
  <c r="F185" i="2"/>
  <c r="D185" i="2"/>
  <c r="F184" i="2"/>
  <c r="D184" i="2"/>
  <c r="AD183" i="2"/>
  <c r="AD182" i="2" s="1"/>
  <c r="AB183" i="2"/>
  <c r="AB182" i="2" s="1"/>
  <c r="Z183" i="2"/>
  <c r="Z182" i="2" s="1"/>
  <c r="X183" i="2"/>
  <c r="X182" i="2" s="1"/>
  <c r="V183" i="2"/>
  <c r="V182" i="2" s="1"/>
  <c r="T183" i="2"/>
  <c r="T182" i="2" s="1"/>
  <c r="R183" i="2"/>
  <c r="R182" i="2" s="1"/>
  <c r="P183" i="2"/>
  <c r="P182" i="2" s="1"/>
  <c r="N183" i="2"/>
  <c r="N182" i="2" s="1"/>
  <c r="L183" i="2"/>
  <c r="L182" i="2" s="1"/>
  <c r="J183" i="2"/>
  <c r="J182" i="2" s="1"/>
  <c r="H183" i="2"/>
  <c r="H182" i="2" s="1"/>
  <c r="AD166" i="2"/>
  <c r="AB166" i="2"/>
  <c r="Z166" i="2"/>
  <c r="X166" i="2"/>
  <c r="V166" i="2"/>
  <c r="T166" i="2"/>
  <c r="R166" i="2"/>
  <c r="P166" i="2"/>
  <c r="N166" i="2"/>
  <c r="L166" i="2"/>
  <c r="J166" i="2"/>
  <c r="H166" i="2"/>
  <c r="D165" i="2"/>
  <c r="D162" i="2"/>
  <c r="D160" i="2"/>
  <c r="F158" i="2"/>
  <c r="D158" i="2"/>
  <c r="F157" i="2"/>
  <c r="D157" i="2"/>
  <c r="F156" i="2"/>
  <c r="D156" i="2"/>
  <c r="F144" i="2"/>
  <c r="D144" i="2"/>
  <c r="AD143" i="2"/>
  <c r="AB143" i="2"/>
  <c r="Z143" i="2"/>
  <c r="X143" i="2"/>
  <c r="V143" i="2"/>
  <c r="T143" i="2"/>
  <c r="R143" i="2"/>
  <c r="P143" i="2"/>
  <c r="N143" i="2"/>
  <c r="L143" i="2"/>
  <c r="J143" i="2"/>
  <c r="H143" i="2"/>
  <c r="F142" i="2"/>
  <c r="F141" i="2" s="1"/>
  <c r="D142" i="2"/>
  <c r="AD141" i="2"/>
  <c r="AB141" i="2"/>
  <c r="Z141" i="2"/>
  <c r="X141" i="2"/>
  <c r="V141" i="2"/>
  <c r="T141" i="2"/>
  <c r="R141" i="2"/>
  <c r="P141" i="2"/>
  <c r="N141" i="2"/>
  <c r="L141" i="2"/>
  <c r="J141" i="2"/>
  <c r="H141" i="2"/>
  <c r="F140" i="2"/>
  <c r="D140" i="2"/>
  <c r="AD139" i="2"/>
  <c r="AB139" i="2"/>
  <c r="Z139" i="2"/>
  <c r="X139" i="2"/>
  <c r="V139" i="2"/>
  <c r="T139" i="2"/>
  <c r="R139" i="2"/>
  <c r="P139" i="2"/>
  <c r="N139" i="2"/>
  <c r="L139" i="2"/>
  <c r="J139" i="2"/>
  <c r="H139" i="2"/>
  <c r="F138" i="2"/>
  <c r="F137" i="2" s="1"/>
  <c r="D138" i="2"/>
  <c r="AD137" i="2"/>
  <c r="AB137" i="2"/>
  <c r="Z137" i="2"/>
  <c r="X137" i="2"/>
  <c r="V137" i="2"/>
  <c r="T137" i="2"/>
  <c r="R137" i="2"/>
  <c r="P137" i="2"/>
  <c r="N137" i="2"/>
  <c r="L137" i="2"/>
  <c r="J137" i="2"/>
  <c r="H137" i="2"/>
  <c r="F136" i="2"/>
  <c r="F135" i="2" s="1"/>
  <c r="D136" i="2"/>
  <c r="AD135" i="2"/>
  <c r="AB135" i="2"/>
  <c r="Z135" i="2"/>
  <c r="X135" i="2"/>
  <c r="V135" i="2"/>
  <c r="T135" i="2"/>
  <c r="R135" i="2"/>
  <c r="P135" i="2"/>
  <c r="N135" i="2"/>
  <c r="L135" i="2"/>
  <c r="J135" i="2"/>
  <c r="H135" i="2"/>
  <c r="F134" i="2"/>
  <c r="F133" i="2" s="1"/>
  <c r="D134" i="2"/>
  <c r="AD133" i="2"/>
  <c r="AB133" i="2"/>
  <c r="Z133" i="2"/>
  <c r="X133" i="2"/>
  <c r="V133" i="2"/>
  <c r="T133" i="2"/>
  <c r="R133" i="2"/>
  <c r="P133" i="2"/>
  <c r="N133" i="2"/>
  <c r="L133" i="2"/>
  <c r="J133" i="2"/>
  <c r="H133" i="2"/>
  <c r="Y132" i="2"/>
  <c r="F131" i="2"/>
  <c r="D127" i="2"/>
  <c r="F128" i="2"/>
  <c r="AD127" i="2"/>
  <c r="AB127" i="2"/>
  <c r="Z127" i="2"/>
  <c r="X127" i="2"/>
  <c r="V127" i="2"/>
  <c r="T127" i="2"/>
  <c r="R127" i="2"/>
  <c r="P127" i="2"/>
  <c r="N127" i="2"/>
  <c r="L127" i="2"/>
  <c r="J127" i="2"/>
  <c r="H127" i="2"/>
  <c r="F123" i="2"/>
  <c r="D123" i="2"/>
  <c r="F120" i="2"/>
  <c r="D120" i="2"/>
  <c r="F117" i="2"/>
  <c r="D117" i="2"/>
  <c r="AD116" i="2"/>
  <c r="AB116" i="2"/>
  <c r="Z116" i="2"/>
  <c r="X116" i="2"/>
  <c r="V116" i="2"/>
  <c r="T116" i="2"/>
  <c r="R116" i="2"/>
  <c r="P116" i="2"/>
  <c r="N116" i="2"/>
  <c r="L116" i="2"/>
  <c r="J116" i="2"/>
  <c r="H116" i="2"/>
  <c r="F105" i="2"/>
  <c r="D105" i="2"/>
  <c r="F104" i="2"/>
  <c r="D104" i="2"/>
  <c r="F103" i="2"/>
  <c r="D103" i="2"/>
  <c r="F101" i="2"/>
  <c r="D101" i="2"/>
  <c r="F99" i="2"/>
  <c r="D99" i="2"/>
  <c r="F98" i="2"/>
  <c r="D98" i="2"/>
  <c r="F97" i="2"/>
  <c r="D97" i="2"/>
  <c r="F96" i="2"/>
  <c r="D96" i="2"/>
  <c r="F95" i="2"/>
  <c r="D95" i="2"/>
  <c r="F93" i="2"/>
  <c r="D93" i="2"/>
  <c r="AD92" i="2"/>
  <c r="AB92" i="2"/>
  <c r="Z92" i="2"/>
  <c r="X92" i="2"/>
  <c r="V92" i="2"/>
  <c r="T92" i="2"/>
  <c r="R92" i="2"/>
  <c r="P92" i="2"/>
  <c r="N92" i="2"/>
  <c r="L92" i="2"/>
  <c r="J92" i="2"/>
  <c r="H92" i="2"/>
  <c r="F72" i="2"/>
  <c r="F71" i="2" s="1"/>
  <c r="D72" i="2"/>
  <c r="AD71" i="2"/>
  <c r="AB71" i="2"/>
  <c r="Z71" i="2"/>
  <c r="X71" i="2"/>
  <c r="V71" i="2"/>
  <c r="T71" i="2"/>
  <c r="R71" i="2"/>
  <c r="P71" i="2"/>
  <c r="N71" i="2"/>
  <c r="L71" i="2"/>
  <c r="J71" i="2"/>
  <c r="H71" i="2"/>
  <c r="F239" i="2" l="1"/>
  <c r="P238" i="2"/>
  <c r="X238" i="2"/>
  <c r="H268" i="2"/>
  <c r="T187" i="2"/>
  <c r="AB187" i="2"/>
  <c r="L187" i="2"/>
  <c r="V187" i="2"/>
  <c r="F322" i="2"/>
  <c r="F275" i="2"/>
  <c r="F211" i="2"/>
  <c r="F94" i="2"/>
  <c r="J7" i="2"/>
  <c r="R7" i="2"/>
  <c r="Z7" i="2"/>
  <c r="V7" i="2"/>
  <c r="H7" i="2"/>
  <c r="P7" i="2"/>
  <c r="X7" i="2"/>
  <c r="N7" i="2"/>
  <c r="AD7" i="2"/>
  <c r="F223" i="2"/>
  <c r="L7" i="2"/>
  <c r="T7" i="2"/>
  <c r="AB7" i="2"/>
  <c r="L303" i="2"/>
  <c r="L294" i="2"/>
  <c r="T294" i="2"/>
  <c r="AB294" i="2"/>
  <c r="T289" i="2"/>
  <c r="P268" i="2"/>
  <c r="X268" i="2"/>
  <c r="V268" i="2"/>
  <c r="F192" i="2"/>
  <c r="F271" i="2"/>
  <c r="J333" i="2"/>
  <c r="R333" i="2"/>
  <c r="Z333" i="2"/>
  <c r="Z320" i="2" s="1"/>
  <c r="H333" i="2"/>
  <c r="X333" i="2"/>
  <c r="X320" i="2" s="1"/>
  <c r="X115" i="2"/>
  <c r="T132" i="2"/>
  <c r="R132" i="2"/>
  <c r="F315" i="2"/>
  <c r="F314" i="2" s="1"/>
  <c r="T333" i="2"/>
  <c r="AB333" i="2"/>
  <c r="AB320" i="2" s="1"/>
  <c r="P333" i="2"/>
  <c r="H115" i="2"/>
  <c r="P115" i="2"/>
  <c r="J238" i="2"/>
  <c r="F238" i="2"/>
  <c r="R268" i="2"/>
  <c r="V294" i="2"/>
  <c r="AD294" i="2"/>
  <c r="H261" i="2"/>
  <c r="T303" i="2"/>
  <c r="AB303" i="2"/>
  <c r="J115" i="2"/>
  <c r="R115" i="2"/>
  <c r="Z115" i="2"/>
  <c r="F183" i="2"/>
  <c r="F182" i="2" s="1"/>
  <c r="AD289" i="2"/>
  <c r="P261" i="2"/>
  <c r="X261" i="2"/>
  <c r="F155" i="2"/>
  <c r="F220" i="2"/>
  <c r="J268" i="2"/>
  <c r="Z268" i="2"/>
  <c r="N289" i="2"/>
  <c r="V289" i="2"/>
  <c r="H289" i="2"/>
  <c r="P289" i="2"/>
  <c r="P222" i="2" s="1"/>
  <c r="L115" i="2"/>
  <c r="T115" i="2"/>
  <c r="AB115" i="2"/>
  <c r="F139" i="2"/>
  <c r="F342" i="2"/>
  <c r="F341" i="2" s="1"/>
  <c r="AB289" i="2"/>
  <c r="F92" i="2"/>
  <c r="N132" i="2"/>
  <c r="F194" i="2"/>
  <c r="H238" i="2"/>
  <c r="AD261" i="2"/>
  <c r="L268" i="2"/>
  <c r="T268" i="2"/>
  <c r="AB268" i="2"/>
  <c r="X289" i="2"/>
  <c r="H294" i="2"/>
  <c r="P294" i="2"/>
  <c r="X294" i="2"/>
  <c r="F339" i="2"/>
  <c r="F338" i="2" s="1"/>
  <c r="F116" i="2"/>
  <c r="F127" i="2"/>
  <c r="H132" i="2"/>
  <c r="P132" i="2"/>
  <c r="X132" i="2"/>
  <c r="N115" i="2"/>
  <c r="V115" i="2"/>
  <c r="AD115" i="2"/>
  <c r="J261" i="2"/>
  <c r="R261" i="2"/>
  <c r="Z261" i="2"/>
  <c r="F261" i="2"/>
  <c r="L261" i="2"/>
  <c r="AB261" i="2"/>
  <c r="L289" i="2"/>
  <c r="N294" i="2"/>
  <c r="J303" i="2"/>
  <c r="R303" i="2"/>
  <c r="Z303" i="2"/>
  <c r="F336" i="2"/>
  <c r="F259" i="2"/>
  <c r="T261" i="2"/>
  <c r="N268" i="2"/>
  <c r="AD268" i="2"/>
  <c r="N333" i="2"/>
  <c r="V333" i="2"/>
  <c r="V320" i="2" s="1"/>
  <c r="AD333" i="2"/>
  <c r="AD320" i="2" s="1"/>
  <c r="F208" i="2"/>
  <c r="F206" i="2"/>
  <c r="H197" i="2"/>
  <c r="F143" i="2"/>
  <c r="J132" i="2"/>
  <c r="Z132" i="2"/>
  <c r="F198" i="2"/>
  <c r="J289" i="2"/>
  <c r="R289" i="2"/>
  <c r="Z289" i="2"/>
  <c r="Z222" i="2" s="1"/>
  <c r="F289" i="2"/>
  <c r="J294" i="2"/>
  <c r="R294" i="2"/>
  <c r="Z294" i="2"/>
  <c r="H303" i="2"/>
  <c r="P303" i="2"/>
  <c r="X303" i="2"/>
  <c r="H321" i="2"/>
  <c r="H341" i="2"/>
  <c r="F303" i="2"/>
  <c r="N303" i="2"/>
  <c r="V303" i="2"/>
  <c r="AD303" i="2"/>
  <c r="L132" i="2"/>
  <c r="F294" i="2"/>
  <c r="F334" i="2"/>
  <c r="F252" i="2"/>
  <c r="N261" i="2"/>
  <c r="V261" i="2"/>
  <c r="V132" i="2"/>
  <c r="F166" i="2"/>
  <c r="AD132" i="2"/>
  <c r="AB132" i="2"/>
  <c r="L333" i="2"/>
  <c r="R222" i="2" l="1"/>
  <c r="X222" i="2"/>
  <c r="L222" i="2"/>
  <c r="AB222" i="2"/>
  <c r="V222" i="2"/>
  <c r="AD222" i="2"/>
  <c r="T222" i="2"/>
  <c r="N222" i="2"/>
  <c r="J222" i="2"/>
  <c r="L320" i="2"/>
  <c r="P320" i="2"/>
  <c r="F7" i="2"/>
  <c r="J320" i="2"/>
  <c r="R320" i="2"/>
  <c r="T320" i="2"/>
  <c r="F268" i="2"/>
  <c r="F187" i="2"/>
  <c r="AB6" i="2"/>
  <c r="V6" i="2"/>
  <c r="L6" i="2"/>
  <c r="T6" i="2"/>
  <c r="N6" i="2"/>
  <c r="F333" i="2"/>
  <c r="F132" i="2"/>
  <c r="H222" i="2"/>
  <c r="F251" i="2"/>
  <c r="H320" i="2"/>
  <c r="Z6" i="2"/>
  <c r="H6" i="2"/>
  <c r="X6" i="2"/>
  <c r="N320" i="2"/>
  <c r="F321" i="2"/>
  <c r="P6" i="2"/>
  <c r="F197" i="2"/>
  <c r="F115" i="2"/>
  <c r="AD6" i="2"/>
  <c r="J6" i="2"/>
  <c r="R6" i="2"/>
  <c r="F222" i="2" l="1"/>
  <c r="F320" i="2"/>
  <c r="X344" i="2"/>
  <c r="AB344" i="2"/>
  <c r="L344" i="2"/>
  <c r="V344" i="2"/>
  <c r="T344" i="2"/>
  <c r="H344" i="2"/>
  <c r="R344" i="2"/>
  <c r="J344" i="2"/>
  <c r="F6" i="2"/>
  <c r="Z344" i="2"/>
  <c r="P344" i="2"/>
  <c r="N344" i="2"/>
  <c r="AD344" i="2"/>
  <c r="F344" i="2" l="1"/>
</calcChain>
</file>

<file path=xl/sharedStrings.xml><?xml version="1.0" encoding="utf-8"?>
<sst xmlns="http://schemas.openxmlformats.org/spreadsheetml/2006/main" count="1006" uniqueCount="399">
  <si>
    <t>DEPENDENCIA:</t>
  </si>
  <si>
    <t>07 SECRETARIA DE LA CONTRALORIA GENERAL</t>
  </si>
  <si>
    <t>UNIDAD RESPONSABLE:</t>
  </si>
  <si>
    <t>SECRETARÍA DE LA CONTRALORÍA GENERAL (CONCENTRADO)</t>
  </si>
  <si>
    <t>CLAVE DEL OBJETO DEL GASTO (CAP/CONCEP/PDA)</t>
  </si>
  <si>
    <t>CONCEPTO DEL GASTO (DESCRIPCION)</t>
  </si>
  <si>
    <t>ANUAL CANTIDADES</t>
  </si>
  <si>
    <t>UNIDAD DE MEDIDA</t>
  </si>
  <si>
    <t>ANUAL COSTO</t>
  </si>
  <si>
    <t xml:space="preserve">ENERO CANTIDAD </t>
  </si>
  <si>
    <t xml:space="preserve">ENERO COSTOS </t>
  </si>
  <si>
    <t xml:space="preserve">FEBRERO CANTIDAD </t>
  </si>
  <si>
    <t>FEBRERO COSTOS</t>
  </si>
  <si>
    <t>MARZO CANTIDAD</t>
  </si>
  <si>
    <t>MARZO COSTOS</t>
  </si>
  <si>
    <t>ABRIL CANTIDAD</t>
  </si>
  <si>
    <t>ABRIL COSTOS</t>
  </si>
  <si>
    <t>MAYO CANTIDAD</t>
  </si>
  <si>
    <t>MAYO COSTOS</t>
  </si>
  <si>
    <t>JUNIO CANTIDAD</t>
  </si>
  <si>
    <t>JUNIO   COSTOS</t>
  </si>
  <si>
    <t>JULIO CANTIDAD</t>
  </si>
  <si>
    <t>JULIO  COSTOS</t>
  </si>
  <si>
    <t>AGO CANTIDAD</t>
  </si>
  <si>
    <t>AGOSTO   COSTOS</t>
  </si>
  <si>
    <t>SEPT CANTIDAD</t>
  </si>
  <si>
    <t>SEPTIEMBRE COSTOS</t>
  </si>
  <si>
    <t>OCT CANTIDAD</t>
  </si>
  <si>
    <t>OCTUBRE COSTOS</t>
  </si>
  <si>
    <t>NOV CANTIDAD</t>
  </si>
  <si>
    <t>NOVIEMBRE COSTOS</t>
  </si>
  <si>
    <t>DIC CANTIDAD</t>
  </si>
  <si>
    <t>DICIEMBRE COSTOS</t>
  </si>
  <si>
    <t>MATERIALES Y SUMINISTROS</t>
  </si>
  <si>
    <t>MATERIALES DE ADMINISTRACIÓN, EMISIÓN DE DOCUMENTOS Y ARTÍCULOS OFICIALES</t>
  </si>
  <si>
    <t>Materiales, útiles y equipos menores de Oficina</t>
  </si>
  <si>
    <t>PAQUETE</t>
  </si>
  <si>
    <t>PIEZA</t>
  </si>
  <si>
    <t>LIBRETAS PARA TAQUIGRAFIA</t>
  </si>
  <si>
    <t>LIBRETAS PASTA DURA FORMA FRANCESA</t>
  </si>
  <si>
    <t>TIJERAS SECRETARIALES</t>
  </si>
  <si>
    <t>ENGRAPADORAS</t>
  </si>
  <si>
    <t>BORRADORES DE MIGAJON</t>
  </si>
  <si>
    <t>GRAPAS ESTÁNDAR</t>
  </si>
  <si>
    <t>CUBOS DE NOTAS ADHESIVAS POST-IT</t>
  </si>
  <si>
    <t>CINTA CANELA</t>
  </si>
  <si>
    <t>CLIP NO. 1</t>
  </si>
  <si>
    <t>CAJA ARCHIVO MUERTO DE PLASTICO T/CARTA</t>
  </si>
  <si>
    <t>SOBRE AMARILLO TAMAÑO OFICIO</t>
  </si>
  <si>
    <t>SOBRE AMARILLO TAMAÑO RADIOGRAFIA</t>
  </si>
  <si>
    <t>Material Estadistico y Geográfico</t>
  </si>
  <si>
    <t>MAPAS, PLANOS FOTOGRAFIAS AEREAS</t>
  </si>
  <si>
    <t>Materiales, útiles y equipos menores de tecnologías de la información y comunicaciones</t>
  </si>
  <si>
    <t>Material impreso e información digital</t>
  </si>
  <si>
    <t xml:space="preserve"> </t>
  </si>
  <si>
    <t>DIARIOS OFICIALES</t>
  </si>
  <si>
    <t>Material de limpieza</t>
  </si>
  <si>
    <t xml:space="preserve">RECOGEDORES PARA BASURA METALICOS </t>
  </si>
  <si>
    <t>ALIMENTOS Y UTENSILIOS</t>
  </si>
  <si>
    <t>Productos alimenticios para personas</t>
  </si>
  <si>
    <t>Utensilios para el servicio de alimentación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</si>
  <si>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</si>
  <si>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</si>
  <si>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</si>
  <si>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</si>
  <si>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TABLA ROCA, PLAFONES</t>
  </si>
  <si>
    <t>Madera y productos de madera</t>
  </si>
  <si>
    <t>MADERA Y SUS DERIVADOS</t>
  </si>
  <si>
    <t>Vidrio y productos de vidrio</t>
  </si>
  <si>
    <t>Material eléctrico y electrónico</t>
  </si>
  <si>
    <t>Arículos metálicos para la construcción</t>
  </si>
  <si>
    <t>TUERCAS</t>
  </si>
  <si>
    <t>Materiales complementarios</t>
  </si>
  <si>
    <t>Otros materiales y artículos de construcción y reparación</t>
  </si>
  <si>
    <t>PRODUCTOS QUÍMICOS, FARMACÉUTICOS Y DE LABORATORIO</t>
  </si>
  <si>
    <t>FIBRAS SINTÉTICAS, HULES, PLÁSTICOS Y DERIVADOS</t>
  </si>
  <si>
    <t>CUMBUSTIBLES, LUBRICANTES Y ADITIVOS</t>
  </si>
  <si>
    <t>Combustibles, libricantes y aditivos</t>
  </si>
  <si>
    <t>ACEITES Y GRASAS</t>
  </si>
  <si>
    <t>GASOLINA</t>
  </si>
  <si>
    <t>DIESEL</t>
  </si>
  <si>
    <t>VESTUARIO, BLANCOS, PRENDAS DE PROTECCIÓN Y ARTÍCULOS DEPORTIVOS</t>
  </si>
  <si>
    <t>Vestuario y uniformes</t>
  </si>
  <si>
    <t>UNIFORMES, CAMISAS</t>
  </si>
  <si>
    <t>Articulos deportivos</t>
  </si>
  <si>
    <t>BALONES</t>
  </si>
  <si>
    <t>PRODUCTOS TEXTILES</t>
  </si>
  <si>
    <t>TAPETES</t>
  </si>
  <si>
    <t>HERRAMIENTAS, REFACCIONES Y ACCESORIOS MENORES</t>
  </si>
  <si>
    <t>Herramientas menores</t>
  </si>
  <si>
    <t>Refacciones y accesorios menores de edificios</t>
  </si>
  <si>
    <t>CANDADOS</t>
  </si>
  <si>
    <t>CHAPAS</t>
  </si>
  <si>
    <t>CERRADURAS, PASADORES Y BISAGRAS</t>
  </si>
  <si>
    <t>Refacciones y accesorios menores de mobiliario y equipo de administración, educaciones y recreativo</t>
  </si>
  <si>
    <t>Refacciones y accesorios menores de equipo de cómputo tecnologías de la información</t>
  </si>
  <si>
    <t>Refacciones y accesorios menores de equipo de transporte</t>
  </si>
  <si>
    <t>LLANTAS</t>
  </si>
  <si>
    <t>Refacciones y accesorios menores otros bienes muebles</t>
  </si>
  <si>
    <t>SERVICIOS GENERALES</t>
  </si>
  <si>
    <t>SERVICIOS BÁSICOS</t>
  </si>
  <si>
    <t>Energía eléctrica</t>
  </si>
  <si>
    <t>CONTRATACIÓN, INSTALACIÓN Y CONSUMO DE ENERGÍA ELÉCTRICA</t>
  </si>
  <si>
    <t>Agua</t>
  </si>
  <si>
    <t>CONSUMO DE AGUA POTABLE</t>
  </si>
  <si>
    <t>Telefonía tradicional</t>
  </si>
  <si>
    <t>SERVICIO TELEFÓNICO CONVENCIONAL</t>
  </si>
  <si>
    <t>SERVICIO</t>
  </si>
  <si>
    <t>Servicios de telecomunicaciones y satélites</t>
  </si>
  <si>
    <t>RED DE TELECOMUNICACIONES</t>
  </si>
  <si>
    <t>Servicios de acceso de Internet, redes y procesamiento de información</t>
  </si>
  <si>
    <t>SERVICIO DE ACCESO A INTERNET</t>
  </si>
  <si>
    <t>MENSUALIDAD</t>
  </si>
  <si>
    <t xml:space="preserve">Servicio postal </t>
  </si>
  <si>
    <t>SERVICIO POSTAL, NACIONAL, INTERNACIONAL, GUBERNAMENTAL Y PRIVADO</t>
  </si>
  <si>
    <t>Servicios integrales y otros servicios</t>
  </si>
  <si>
    <t>SERVICIOS DE ARRENDAMIENTO</t>
  </si>
  <si>
    <t>Arrendamiento de edificios</t>
  </si>
  <si>
    <t>Arrendamiento de mobiliario y equipo de administración, educacional y recreativo</t>
  </si>
  <si>
    <t xml:space="preserve">ARRENDAMIENTO DE MOBILIARIO </t>
  </si>
  <si>
    <t>SERVICIO DE RENTA</t>
  </si>
  <si>
    <t>Arrendamiento de equipo de transporte</t>
  </si>
  <si>
    <t>ALQUILER DE EQUIPO DE TRANSPORTE TERRESTRE</t>
  </si>
  <si>
    <t>ARRENDAMIENTO DE ACTIVOS INTAGIBLES</t>
  </si>
  <si>
    <t>ALQUILER DE FOTOCOPIADORAS</t>
  </si>
  <si>
    <t>ALQUILER</t>
  </si>
  <si>
    <t>Otros arrendamientos</t>
  </si>
  <si>
    <t>SILLAS, MESAS, UTENSILIOS DE COCINA, MANTELERÍA</t>
  </si>
  <si>
    <t>SERVICIOS PROFESIONALES, CIENTÍFICOS, TÉCNOLOGICOS Y OTROS SERVICIOS</t>
  </si>
  <si>
    <t>Servicios de consultoría administrativa, procesos, técnica y en tecnologías de la información</t>
  </si>
  <si>
    <t>DISEÑO DE SISTEMAS DE COMPUTO</t>
  </si>
  <si>
    <t>Servicios de capacitación</t>
  </si>
  <si>
    <t>PAGO DE SERVICIOS PROFESIONALES, QUE SE CONTRATEN CON PERSONAS FISICAS Y MORALES</t>
  </si>
  <si>
    <t>Servicio de apoyo administrativo, fotocopiado e impresión</t>
  </si>
  <si>
    <t>ENGARGOLADO</t>
  </si>
  <si>
    <t>SERVICIOS FINANCIEROS , BANCARIOS Y COMERCIALES</t>
  </si>
  <si>
    <t>Servicios financieros y bancarios</t>
  </si>
  <si>
    <t>PAGO DE COMISIONES, AVALUOS</t>
  </si>
  <si>
    <t>Seguro de bienes patrimoniales</t>
  </si>
  <si>
    <t>PRIMAS DE SEGUROS CONTRA ROBOS E INCENCIOS</t>
  </si>
  <si>
    <t>Fletes y maniobras</t>
  </si>
  <si>
    <t>RENTA</t>
  </si>
  <si>
    <t>PIPAS CON AGUA POTABLE</t>
  </si>
  <si>
    <t>SERVICIOS DE INSTALACIÓN, REPARACIÓN, MANTENIMIENTO Y CONSERVACIÓN</t>
  </si>
  <si>
    <t>Conservación y mantenimiento menor de inmuebles</t>
  </si>
  <si>
    <t>SERVICIOS DE CONSERVACIÓN Y MANTENIMIENTO DE EDIFICIOS</t>
  </si>
  <si>
    <t>Instalación, reparación y mantenimiento de mobiliario y equipo de administración, educacional y recreativo</t>
  </si>
  <si>
    <t>MANTENIMIENTO PREVENTIVO AIRE ACONDICIONADO</t>
  </si>
  <si>
    <t>Instalación, reparación y mantenimiento de equipo de cómputo y tecnología de la información</t>
  </si>
  <si>
    <t>GASTOS POR SERVICIOS, INSTALACIÓN, REPARACIÓN Y MANTENIMIENTO DE EQUIPO DE CÓMPUTO Y TECNOLOGÍAS DE LA INFORMACIÓN.</t>
  </si>
  <si>
    <t>Reparación y mantenimiento de equipo de transporte</t>
  </si>
  <si>
    <t>MANO DE OBRA</t>
  </si>
  <si>
    <t>Servicio de limpieza y manejo de desechos</t>
  </si>
  <si>
    <t>SERVICIOS DE LAVANDERÍA</t>
  </si>
  <si>
    <t>Servicios de jardinería y fumigación</t>
  </si>
  <si>
    <t>SERVICIOS DE FUMIGACIÓN</t>
  </si>
  <si>
    <t>SERVICIOS DE COMUNICACIÓN SOCIAL Y PUBLICIDAD</t>
  </si>
  <si>
    <t>Difusión por radio, televisión y otros medios de mensajes sobre programas y actividades gubernamentales</t>
  </si>
  <si>
    <t>COSTO DE DIFUSIÓN  DEL QUEHACER GUBERNAMENTAL</t>
  </si>
  <si>
    <t>Servicios de revelado de fotografías</t>
  </si>
  <si>
    <t>GASTO POR REVELADO E IMPRESIÓN DE FOTOGRAFÍAS</t>
  </si>
  <si>
    <t>SERVICIOS DE TRASLADO Y VIÁTICOS</t>
  </si>
  <si>
    <t>Pasajes aéreos</t>
  </si>
  <si>
    <t>GASTOS POR TRASLADO DE PERSONAL VÍA AÉREA.</t>
  </si>
  <si>
    <t>Pasajes terrestres</t>
  </si>
  <si>
    <t>GASTOS POR TRASLADO DE PERSONAL VÍA TERRESTRE</t>
  </si>
  <si>
    <t>Viáticos en el país</t>
  </si>
  <si>
    <t xml:space="preserve">ALIMENTACIÓN, HOSPEDAJE Y ARRENDAMIENTO </t>
  </si>
  <si>
    <t>Otros servicios de traslado y Hospedaje</t>
  </si>
  <si>
    <t>PENSIONES DE ESTACIONAMIENTO</t>
  </si>
  <si>
    <t>SERVICIOS OFICIALES</t>
  </si>
  <si>
    <t>Gastos de ceremonial</t>
  </si>
  <si>
    <t>SERVICIOS INTEGRALES (ORGANIZACIÓN, Y EJECUCIÓN DE RECEPCIONES)</t>
  </si>
  <si>
    <t>Gastos de orden social y cultural</t>
  </si>
  <si>
    <t>SERVICIOS INTEGRALES (CELEBRACIÓN DE ACTOS CONMEMORATIVOS DE ÓRDEN SOCIAL Y CULTURAL)</t>
  </si>
  <si>
    <t>Congresos y convenciones</t>
  </si>
  <si>
    <t>SERVICIOS INTEGRALES (CONGRESOS, CONVENCIONES, SEMINARIOS, SIMPOSIOS).</t>
  </si>
  <si>
    <t>Exposiciones</t>
  </si>
  <si>
    <t>SERVICIO INTEGRAL PARA LA INSTALACIÓN Y SOSTENIMIENTO DE EXPOSICIONES</t>
  </si>
  <si>
    <t>Gastos de representación</t>
  </si>
  <si>
    <t>GASTOS A SERVIDORES PÚBLICOS</t>
  </si>
  <si>
    <t>OTROS SERVICIOS GENERALES</t>
  </si>
  <si>
    <t>Impuestos y derechos</t>
  </si>
  <si>
    <t>TENENCIA</t>
  </si>
  <si>
    <t>Otros servicios generales</t>
  </si>
  <si>
    <t>ACTIVIDADES DE COORDINACIÓN DEL EJECUTIVO FEDERAL</t>
  </si>
  <si>
    <t>BIENES MUEBLES, INMUEBLES E INTANGIBLES</t>
  </si>
  <si>
    <t>MOBILIARIOS Y EQUIPO DE ADMINISTRACIÓN</t>
  </si>
  <si>
    <t>Muebles de oficina y estantería</t>
  </si>
  <si>
    <t>Equipo de cómputo y de tecnologías de la información</t>
  </si>
  <si>
    <t>SERVIDORES, COMPUTADORAS,MONITORES,  MODEM, TARJETAS</t>
  </si>
  <si>
    <t>Otros mobiliarios y equipos de administración</t>
  </si>
  <si>
    <t>MOBILIARIO Y EQUIPO EDUACIONAL Y RECREATIVO</t>
  </si>
  <si>
    <t>Equipos y aparatos audiovisuales</t>
  </si>
  <si>
    <t>PROYECTOR</t>
  </si>
  <si>
    <t>Cámaras fotográficas y de video</t>
  </si>
  <si>
    <t>CÁMARA FOTOGRAFICA</t>
  </si>
  <si>
    <t>MAQUINARIA, OTROS EQUIPOS Y HERRAMIENTAS</t>
  </si>
  <si>
    <t>AIRE ACONDICIONADO</t>
  </si>
  <si>
    <t>Otros equipos</t>
  </si>
  <si>
    <t>EQUIPO CONTRA INCENDIO</t>
  </si>
  <si>
    <t>ACTIVOS INTANGIBLES</t>
  </si>
  <si>
    <t>LICENCIAS INFORMÁTICAS E INTELECTUALES</t>
  </si>
  <si>
    <t>TOTAL</t>
  </si>
  <si>
    <t>GARRAFONES DE AGUA 19 LTS</t>
  </si>
  <si>
    <t>PINTURAS</t>
  </si>
  <si>
    <t>ESMALTES</t>
  </si>
  <si>
    <t>THINNER</t>
  </si>
  <si>
    <t>BARNIZ</t>
  </si>
  <si>
    <t>RESANADORES</t>
  </si>
  <si>
    <t>CONSULTA Y ASESORÍA CONFORME A CONVENIOS</t>
  </si>
  <si>
    <t>ASESORIAS CON PERSONAS FÍSICAS O MORALES</t>
  </si>
  <si>
    <t>ASESORÍAS ASOCIADOS A CONVENIOS, TRATADOS O ACUERDOS</t>
  </si>
  <si>
    <t xml:space="preserve">Prendas de seguridad y protección personal </t>
  </si>
  <si>
    <t>ALQUILER DE BODEGA UBICADA EN CALLE COLIMA No. 159 SUR BODEGA No. 2</t>
  </si>
  <si>
    <t>ALIMENTOS DE TRABAJO</t>
  </si>
  <si>
    <t>VIDRIO</t>
  </si>
  <si>
    <t>CONSUMO</t>
  </si>
  <si>
    <t>MACETAS</t>
  </si>
  <si>
    <t>IMPUESTOS</t>
  </si>
  <si>
    <t>KILO</t>
  </si>
  <si>
    <t>METRO</t>
  </si>
  <si>
    <t>LÁPIZ TRIANGULAR NEGRO C/10</t>
  </si>
  <si>
    <t>SACAPUNTAS DE METAL</t>
  </si>
  <si>
    <t>CALIFICADOR ROJO</t>
  </si>
  <si>
    <t>CINTA ADHESIVA TRANSPARENTE 48X50</t>
  </si>
  <si>
    <t>CAJAS DE SOBRES PARA CD C/50</t>
  </si>
  <si>
    <t>ROLLOS DE PAPEL HIGIENICO C/4</t>
  </si>
  <si>
    <t>JABÓN EN POLVO BOLSA 1 KG</t>
  </si>
  <si>
    <t>TORRE</t>
  </si>
  <si>
    <t>CINTA DIUREX 24X65</t>
  </si>
  <si>
    <t>CAJA</t>
  </si>
  <si>
    <t>CUBO</t>
  </si>
  <si>
    <t>GALÓN</t>
  </si>
  <si>
    <t>LITRO</t>
  </si>
  <si>
    <t>KILOWATT</t>
  </si>
  <si>
    <t>PASAJE</t>
  </si>
  <si>
    <t>VÍATICO</t>
  </si>
  <si>
    <t>EVENTO</t>
  </si>
  <si>
    <t>RECOPILADOR T/CARTA</t>
  </si>
  <si>
    <t>FOCOS AHORRADORES</t>
  </si>
  <si>
    <t>CUBETA</t>
  </si>
  <si>
    <t>PROGRAMA ANUAL DE ADQUISICIONES (PAA)  2020</t>
  </si>
  <si>
    <t>HOJAS BLANCAS T/CARTA C/5000</t>
  </si>
  <si>
    <t>HOJAS BLANCAS T/OFICIO C/5000</t>
  </si>
  <si>
    <t>BOLÍGRAFO PUNTO MEDIANO TINTA AZUL</t>
  </si>
  <si>
    <t>BOLÍGRAFO PUNTO MEDIANO TINTA NEGRA</t>
  </si>
  <si>
    <t>PLUMA DE GEL .07 C/12</t>
  </si>
  <si>
    <t>PAQUETE DE SEPARADORES DE PLÁSTICO C/10 PESTAÑAS</t>
  </si>
  <si>
    <t>PAQUETE DE SEPARADORES DE PLÁSTICO C/12 PESTAÑAS</t>
  </si>
  <si>
    <t>PAQUETE DE SEPARADORES DE PLÁSTICO C/15 PESTAÑAS</t>
  </si>
  <si>
    <t>MARCADOR PERMANENTE PUNTO FINO</t>
  </si>
  <si>
    <t>MARCADOR PERMANENTE PUNTO GRUESO</t>
  </si>
  <si>
    <t>FOLDER TAMAÑO CARTA C/100</t>
  </si>
  <si>
    <t>FOLDER TAMAÑO OFICIO C/100</t>
  </si>
  <si>
    <t>CAJAS DE MARCATEXTOS C/12</t>
  </si>
  <si>
    <t>CLIP NO. 2</t>
  </si>
  <si>
    <t>CLIP NO. 3</t>
  </si>
  <si>
    <t>CLIP MARIPOSA No. 1 C/12</t>
  </si>
  <si>
    <t>CLIP MARIPOSA No. 2 C/12</t>
  </si>
  <si>
    <t>CUTTER GRANDE</t>
  </si>
  <si>
    <t>CORRECTOR LIQUIDO TIPO PLUMA 8 ML</t>
  </si>
  <si>
    <t>CORRECTOR LÍQUIDO EN BROCHA</t>
  </si>
  <si>
    <t>SOBRE AMARILLO TAMAÑO CARTA C/500</t>
  </si>
  <si>
    <t>SOBRE AMARILLO TAMAÑO T/EXTRA OFICIO</t>
  </si>
  <si>
    <t>AGUJA PARA COSER EXPEDIENTES DE 17 CM</t>
  </si>
  <si>
    <t>RECOPILADOR T/OFICIO</t>
  </si>
  <si>
    <t>CINTA SCOTCH 24*65</t>
  </si>
  <si>
    <t>HILO CAÑAMO C/6</t>
  </si>
  <si>
    <t>LÁPIZ ADHESIVO 40 GR</t>
  </si>
  <si>
    <t>TINTA PARA SELLO GOTERO COLOR AZUL, NEGRO Y ROJO</t>
  </si>
  <si>
    <t>PAPEL AUTOADHERIBLE T/CARTA C/100</t>
  </si>
  <si>
    <t>NOTAS ADHESIVAS DE BANDERITA</t>
  </si>
  <si>
    <t>SOBRE PARA CD</t>
  </si>
  <si>
    <t>CUENTA FÁCIL</t>
  </si>
  <si>
    <t>REGLA 30 CM</t>
  </si>
  <si>
    <t>SUJETADOR JUMBO 51 MM C/12</t>
  </si>
  <si>
    <t>ENGRAPADORA DE USO RUDO PROFESIONAL</t>
  </si>
  <si>
    <t>FOLIADOR 6 DÍGITOS</t>
  </si>
  <si>
    <t>SUJETADOR 19 MM C/12</t>
  </si>
  <si>
    <t>PERFORADORA DE 3 ORIFICIOS</t>
  </si>
  <si>
    <t>PERFORADORA DE 2 ORIFICIOS</t>
  </si>
  <si>
    <t>SUJETADOR 29 MM C/12</t>
  </si>
  <si>
    <t>SUJETADO 32 MM C/12</t>
  </si>
  <si>
    <t>SUJETADOR 25 MM C/12</t>
  </si>
  <si>
    <t>FOLDER TAMAÑO CARTA C/100 VARIOS COLORES</t>
  </si>
  <si>
    <t>TÓNER PARA IMPRESORA HP 305 A NEGRO</t>
  </si>
  <si>
    <t>TÓNER PARA IMPRESORA HP 305 A MAGENTA</t>
  </si>
  <si>
    <t>TÓNER PARA IMPRESORA HP 305 A CYAN</t>
  </si>
  <si>
    <t>TÓNER PARA IMPRESORA HP 305 A YELLOW</t>
  </si>
  <si>
    <t>TÓNER PARA IMPRESORA HP 410 A NEGRO</t>
  </si>
  <si>
    <t>TÓNER PARA IMPRESORA HP 410 A MAGENTA</t>
  </si>
  <si>
    <t>TÓNER PARA IMPRESORA HP 410 A CYAN</t>
  </si>
  <si>
    <t>TÓNER PARA IMPRESORA HP 413 A MAGENTA</t>
  </si>
  <si>
    <t>TÓNER PARA IMPRESORA HP 410 A YELLOW</t>
  </si>
  <si>
    <t>TÓNER PARA IMPRESORA SAMSUNG MLT-D111L NEGRO</t>
  </si>
  <si>
    <t>CARTUCHO EPSON 664 (T664120-AL) NEGRO</t>
  </si>
  <si>
    <t>CARTUCHO EPSON 664 (T664220-AL) CYAN</t>
  </si>
  <si>
    <t>CARTUCHO EPSON 664 (T664220-AL) MAGENTA</t>
  </si>
  <si>
    <t>CARTUCHO EPSON 664 (T664120-AL) YELLOW</t>
  </si>
  <si>
    <t>TÓNER PARA IMPRESORA HP-202 A NEGRO</t>
  </si>
  <si>
    <t>TÓNER PARA IMPRESORA HP 36 A NEGRO</t>
  </si>
  <si>
    <t>CD TORRE C/50</t>
  </si>
  <si>
    <t>DVD TORRE C/50</t>
  </si>
  <si>
    <t>CAJAS DE TOALLAS INTERDOBLADA C/20 PAQ.</t>
  </si>
  <si>
    <t>ROLLO DE PAPEL HIGIENICO JUMBO DOBLE HOJA C/12  P/DEPOSITO</t>
  </si>
  <si>
    <t>ESCOBA P/PISO PELO DE ÁNGEL</t>
  </si>
  <si>
    <t>LIMPIADOR MULTIUSOS AROMA PINO C/8 DE 1LT.</t>
  </si>
  <si>
    <t>LIMPIADOR MULTIUSOS VARIOS AROMAS DE 900 ML C/12</t>
  </si>
  <si>
    <t>CLORO DE LT. C/12</t>
  </si>
  <si>
    <t xml:space="preserve">AROMATIZANTE AMBIENTAL </t>
  </si>
  <si>
    <t>JABÓN LÍQUIDO 400 ML</t>
  </si>
  <si>
    <t>JABÓN LÍQUIDO PARA TRASTES DE 500 ML.</t>
  </si>
  <si>
    <t>JABÓN LÍQUIDO PARA MANOS GALÓN DE 5 LTS.</t>
  </si>
  <si>
    <t>PASTILLA AZUL PARA BAÑO C/4</t>
  </si>
  <si>
    <t>PASTILLA DESODORANTE PARA BAÑO C/36 PIEZAS</t>
  </si>
  <si>
    <t xml:space="preserve">AROMATIZANTE AMBIENTAL PRESENTACIÓN EN VARITAS </t>
  </si>
  <si>
    <t>BOLSA NEGRA P/BASURA 70X90 DE 25 KG.</t>
  </si>
  <si>
    <t>BOLSAS DE CAMISETA NEGRA GRANDE</t>
  </si>
  <si>
    <t>KG</t>
  </si>
  <si>
    <t>DESINFECTANTE AMBIENTAL EN SPRAY DE 475 GRS.</t>
  </si>
  <si>
    <t>LIJA DE AGUA No. 220 C/50 PIEZAS</t>
  </si>
  <si>
    <t>FIBRA C/ESPONJA PARA LAVAR TRASTES</t>
  </si>
  <si>
    <t>GUANTES P/LIMPIEZA TALLA MEDIANA</t>
  </si>
  <si>
    <t>LIMPIADOR DE MUEBLES P/MADERA</t>
  </si>
  <si>
    <t>PAR</t>
  </si>
  <si>
    <t>FERTILIZANTES, PESTICIDAS Y OTROS AGROQUÍMICOS</t>
  </si>
  <si>
    <t>INSECTICIDAS</t>
  </si>
  <si>
    <t>VASOS</t>
  </si>
  <si>
    <t>JUEGO CUBIERTOS</t>
  </si>
  <si>
    <t>PLATOS</t>
  </si>
  <si>
    <t>TAZA</t>
  </si>
  <si>
    <t>PISOS</t>
  </si>
  <si>
    <t>ADHESIVO, JUNTEADOR</t>
  </si>
  <si>
    <t>LÁMPARA CURVALUM</t>
  </si>
  <si>
    <t>BALASTRA</t>
  </si>
  <si>
    <t>PASTILLAS 20 y 30 AMP</t>
  </si>
  <si>
    <t>MULTICONTACTO</t>
  </si>
  <si>
    <t xml:space="preserve">LUMINARIO </t>
  </si>
  <si>
    <t>CINTA AISLANTE</t>
  </si>
  <si>
    <t>CANALETA C/PEGAMENTO</t>
  </si>
  <si>
    <t>LÁMPARA LED</t>
  </si>
  <si>
    <t>EXTENSIÓN 5,6,8 MTS.</t>
  </si>
  <si>
    <t xml:space="preserve">CABLES </t>
  </si>
  <si>
    <t>PIJAS</t>
  </si>
  <si>
    <t xml:space="preserve">TORNILLO </t>
  </si>
  <si>
    <t>BOLSA</t>
  </si>
  <si>
    <t>CANALETAS DE PVC</t>
  </si>
  <si>
    <t>PLANTAS</t>
  </si>
  <si>
    <t>MARCO</t>
  </si>
  <si>
    <t>TUBO PVC</t>
  </si>
  <si>
    <t>BROCHA</t>
  </si>
  <si>
    <t>RODILLO</t>
  </si>
  <si>
    <t>CATALIZADOR</t>
  </si>
  <si>
    <t>MASCARILLA CON VÁLVULA</t>
  </si>
  <si>
    <t>LISTÓN</t>
  </si>
  <si>
    <t>YUTE</t>
  </si>
  <si>
    <t>RODEL PARA CORTADORA</t>
  </si>
  <si>
    <t>DISCO DE 5 VELOCIDADES</t>
  </si>
  <si>
    <t>PUNTA PARA DESARMADOR</t>
  </si>
  <si>
    <t>CORREDERA</t>
  </si>
  <si>
    <t>CADENAS</t>
  </si>
  <si>
    <t>TARJETA DE RED</t>
  </si>
  <si>
    <t>CABLE HDM</t>
  </si>
  <si>
    <t>ACUMULADOR</t>
  </si>
  <si>
    <t>BUJÍA</t>
  </si>
  <si>
    <t>FILTRO DE AIRE</t>
  </si>
  <si>
    <t>FILTRO DE ACEITE</t>
  </si>
  <si>
    <t>BALATAS</t>
  </si>
  <si>
    <t>ANTICONGELANTE</t>
  </si>
  <si>
    <t>CARBUKLIN</t>
  </si>
  <si>
    <t>ALQUILER DE EDIFICIO EN AV. ALLENDE No. 92 ESQ. SAN LUIS</t>
  </si>
  <si>
    <t>ALINEACIÓN Y BALANCEO</t>
  </si>
  <si>
    <t>TORNEADO DE DISCO</t>
  </si>
  <si>
    <t>LAVADO DE CARROCERÍA</t>
  </si>
  <si>
    <t>REPARACIÓN DE BOMBA</t>
  </si>
  <si>
    <t>AFINACIÓN DE MOTOR</t>
  </si>
  <si>
    <t>CAMBIO DE KIT DE DISTRIBUCIÓN</t>
  </si>
  <si>
    <t>CAMBIO DE BALATAS</t>
  </si>
  <si>
    <t>LIMPIEZA Y AJUSTE DE FRENOS</t>
  </si>
  <si>
    <t>REVELADO</t>
  </si>
  <si>
    <t>ARCHIVERO METÁLICO</t>
  </si>
  <si>
    <t>BANCA METÁLICA</t>
  </si>
  <si>
    <t xml:space="preserve">SILLAS </t>
  </si>
  <si>
    <t>EXTINTORES</t>
  </si>
  <si>
    <t>VENTILADOR</t>
  </si>
  <si>
    <t>DIRECTOR DE LA COORDINACIÓN ADMINISTRATIVA</t>
  </si>
  <si>
    <t>C.P.A. DAVID ALVARADO CAMARENA</t>
  </si>
  <si>
    <t>AGUA EMBOTELLADA 1 LT</t>
  </si>
  <si>
    <t>GALLETAS</t>
  </si>
  <si>
    <t>CHAROLA</t>
  </si>
  <si>
    <t>REFRESCO 600 ML C/24</t>
  </si>
  <si>
    <t>REFRESCO 235 ML C/24</t>
  </si>
  <si>
    <t>AGUA EMBOTELLADA 330 ML C/12</t>
  </si>
  <si>
    <t>AZÚCAR SPLENDA C/600 SOBRES</t>
  </si>
  <si>
    <t>AZÚCAR REFINADA C/1000 SOBRES</t>
  </si>
  <si>
    <t>CAFÉ BOLSA 1 KG</t>
  </si>
  <si>
    <t>ARRENDAMIENTO DE EQUIPO Y BIENES INFORMÁTICOS</t>
  </si>
  <si>
    <t>LOCKER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</si>
</sst>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;[Red]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vertical="top" wrapText="1"/>
    </xf>
    <xf numFmtId="2" fontId="0" fillId="0" borderId="0" xfId="0" applyNumberFormat="1"/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4" fontId="3" fillId="4" borderId="9" xfId="0" applyNumberFormat="1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 wrapText="1"/>
    </xf>
    <xf numFmtId="164" fontId="6" fillId="0" borderId="9" xfId="0" applyNumberFormat="1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4" fontId="6" fillId="0" borderId="9" xfId="0" applyNumberFormat="1" applyFont="1" applyBorder="1" applyAlignment="1">
      <alignment horizontal="right" vertical="top" wrapText="1"/>
    </xf>
    <xf numFmtId="4" fontId="6" fillId="0" borderId="9" xfId="0" applyNumberFormat="1" applyFont="1" applyBorder="1" applyAlignment="1">
      <alignment vertical="top" wrapText="1"/>
    </xf>
    <xf numFmtId="164" fontId="6" fillId="0" borderId="9" xfId="0" applyNumberFormat="1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right" vertical="top" wrapText="1"/>
    </xf>
    <xf numFmtId="4" fontId="7" fillId="0" borderId="10" xfId="0" applyNumberFormat="1" applyFont="1" applyBorder="1" applyAlignment="1">
      <alignment vertical="top" wrapText="1"/>
    </xf>
    <xf numFmtId="4" fontId="7" fillId="0" borderId="0" xfId="0" applyNumberFormat="1" applyFont="1" applyBorder="1" applyAlignment="1">
      <alignment vertical="top" wrapText="1"/>
    </xf>
    <xf numFmtId="4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4" fontId="5" fillId="0" borderId="8" xfId="0" applyNumberFormat="1" applyFont="1" applyBorder="1"/>
    <xf numFmtId="164" fontId="3" fillId="0" borderId="8" xfId="0" applyNumberFormat="1" applyFont="1" applyBorder="1" applyAlignment="1">
      <alignment vertical="top" wrapText="1"/>
    </xf>
    <xf numFmtId="4" fontId="3" fillId="4" borderId="8" xfId="0" applyNumberFormat="1" applyFont="1" applyFill="1" applyBorder="1" applyAlignment="1">
      <alignment vertical="top" wrapText="1"/>
    </xf>
    <xf numFmtId="4" fontId="3" fillId="0" borderId="8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vertical="top" wrapText="1"/>
    </xf>
    <xf numFmtId="4" fontId="3" fillId="4" borderId="7" xfId="0" applyNumberFormat="1" applyFont="1" applyFill="1" applyBorder="1" applyAlignment="1">
      <alignment vertical="top" wrapText="1"/>
    </xf>
    <xf numFmtId="0" fontId="3" fillId="0" borderId="9" xfId="0" applyFont="1" applyBorder="1" applyAlignment="1">
      <alignment horizontal="center" vertical="top"/>
    </xf>
    <xf numFmtId="164" fontId="3" fillId="0" borderId="6" xfId="0" applyNumberFormat="1" applyFont="1" applyBorder="1" applyAlignment="1">
      <alignment vertical="top" wrapText="1"/>
    </xf>
    <xf numFmtId="4" fontId="3" fillId="4" borderId="6" xfId="0" applyNumberFormat="1" applyFont="1" applyFill="1" applyBorder="1" applyAlignment="1">
      <alignment vertical="top" wrapText="1"/>
    </xf>
    <xf numFmtId="164" fontId="3" fillId="0" borderId="8" xfId="0" applyNumberFormat="1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164" fontId="6" fillId="4" borderId="9" xfId="0" applyNumberFormat="1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6" fillId="4" borderId="9" xfId="0" applyNumberFormat="1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right" vertical="top" wrapText="1"/>
    </xf>
    <xf numFmtId="164" fontId="3" fillId="0" borderId="8" xfId="0" applyNumberFormat="1" applyFont="1" applyFill="1" applyBorder="1" applyAlignment="1">
      <alignment vertical="top" wrapText="1"/>
    </xf>
    <xf numFmtId="4" fontId="6" fillId="0" borderId="7" xfId="0" applyNumberFormat="1" applyFont="1" applyBorder="1" applyAlignment="1">
      <alignment horizontal="right" vertical="top" wrapText="1"/>
    </xf>
    <xf numFmtId="164" fontId="6" fillId="0" borderId="6" xfId="0" applyNumberFormat="1" applyFont="1" applyBorder="1" applyAlignment="1">
      <alignment vertical="top" wrapText="1"/>
    </xf>
    <xf numFmtId="4" fontId="6" fillId="0" borderId="6" xfId="0" applyNumberFormat="1" applyFont="1" applyBorder="1" applyAlignment="1">
      <alignment vertical="top" wrapText="1"/>
    </xf>
    <xf numFmtId="2" fontId="0" fillId="0" borderId="10" xfId="0" applyNumberFormat="1" applyBorder="1"/>
    <xf numFmtId="4" fontId="7" fillId="0" borderId="0" xfId="0" applyNumberFormat="1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top" wrapText="1"/>
    </xf>
    <xf numFmtId="44" fontId="10" fillId="0" borderId="8" xfId="1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44" fontId="10" fillId="0" borderId="0" xfId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4" fillId="0" borderId="8" xfId="0" applyFont="1" applyBorder="1" applyAlignment="1">
      <alignment horizontal="justify" vertical="justify" wrapText="1"/>
    </xf>
    <xf numFmtId="0" fontId="4" fillId="0" borderId="0" xfId="0" applyFont="1" applyBorder="1" applyAlignment="1">
      <alignment horizontal="justify" vertical="justify" wrapText="1"/>
    </xf>
    <xf numFmtId="0" fontId="9" fillId="0" borderId="0" xfId="0" applyFont="1" applyBorder="1" applyAlignment="1">
      <alignment horizontal="justify" vertical="justify" wrapText="1"/>
    </xf>
    <xf numFmtId="0" fontId="1" fillId="0" borderId="0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2" borderId="3" xfId="0" applyFont="1" applyFill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3" fillId="4" borderId="8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/>
    </xf>
    <xf numFmtId="0" fontId="6" fillId="4" borderId="8" xfId="0" applyFont="1" applyFill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5"/>
  <sheetViews>
    <sheetView tabSelected="1" view="pageLayout" zoomScale="96" zoomScalePageLayoutView="96" workbookViewId="0">
      <selection activeCell="C7" sqref="C7"/>
    </sheetView>
  </sheetViews>
  <sheetFormatPr baseColWidth="10" defaultRowHeight="17.25" customHeight="1" x14ac:dyDescent="0.2"/>
  <cols>
    <col min="1" max="1" width="16.42578125" customWidth="1"/>
    <col min="2" max="2" width="10.42578125" customWidth="1"/>
    <col min="3" max="3" width="37.140625" style="89" customWidth="1"/>
    <col min="4" max="4" width="9.5703125" style="84" customWidth="1"/>
    <col min="5" max="5" width="11.5703125" style="96" customWidth="1"/>
    <col min="6" max="6" width="14" customWidth="1"/>
    <col min="7" max="7" width="8.7109375" customWidth="1"/>
    <col min="8" max="8" width="12.28515625" customWidth="1"/>
    <col min="9" max="9" width="8.5703125" customWidth="1"/>
    <col min="10" max="10" width="12.7109375" customWidth="1"/>
    <col min="11" max="11" width="8.7109375" customWidth="1"/>
    <col min="12" max="12" width="12.7109375" customWidth="1"/>
    <col min="13" max="13" width="9.140625" customWidth="1"/>
    <col min="14" max="14" width="12.7109375" customWidth="1"/>
    <col min="15" max="15" width="8.5703125" customWidth="1"/>
    <col min="16" max="16" width="12" customWidth="1"/>
    <col min="17" max="17" width="9" customWidth="1"/>
    <col min="18" max="18" width="12.7109375" customWidth="1"/>
    <col min="19" max="19" width="8.5703125" customWidth="1"/>
    <col min="20" max="20" width="11.85546875" customWidth="1"/>
    <col min="21" max="21" width="9.28515625" customWidth="1"/>
    <col min="22" max="22" width="12.85546875" customWidth="1"/>
    <col min="23" max="23" width="8.85546875" customWidth="1"/>
    <col min="24" max="24" width="12.28515625" customWidth="1"/>
    <col min="25" max="25" width="9.140625" customWidth="1"/>
    <col min="26" max="26" width="12" customWidth="1"/>
    <col min="27" max="27" width="8.5703125" customWidth="1"/>
    <col min="28" max="28" width="13.85546875" customWidth="1"/>
    <col min="29" max="29" width="9.140625" customWidth="1"/>
    <col min="30" max="30" width="12" customWidth="1"/>
  </cols>
  <sheetData>
    <row r="1" spans="2:31" ht="25.5" customHeight="1" x14ac:dyDescent="0.2">
      <c r="B1" s="104" t="s">
        <v>242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</row>
    <row r="2" spans="2:31" ht="16.5" customHeight="1" x14ac:dyDescent="0.2">
      <c r="B2" s="106" t="s">
        <v>0</v>
      </c>
      <c r="C2" s="106"/>
      <c r="D2" s="107" t="s">
        <v>1</v>
      </c>
      <c r="E2" s="107"/>
      <c r="F2" s="107"/>
      <c r="G2" s="107"/>
      <c r="H2" s="1"/>
      <c r="I2" s="1"/>
      <c r="J2" s="2"/>
      <c r="K2" s="2"/>
      <c r="L2" s="2"/>
      <c r="M2" s="2"/>
      <c r="N2" s="3"/>
      <c r="AB2" s="4"/>
    </row>
    <row r="3" spans="2:31" ht="16.5" customHeight="1" x14ac:dyDescent="0.2">
      <c r="B3" s="106" t="s">
        <v>2</v>
      </c>
      <c r="C3" s="106"/>
      <c r="D3" s="107" t="s">
        <v>3</v>
      </c>
      <c r="E3" s="107"/>
      <c r="F3" s="107"/>
      <c r="G3" s="107"/>
      <c r="H3" s="107"/>
      <c r="I3" s="107"/>
      <c r="J3" s="2"/>
      <c r="K3" s="2"/>
      <c r="L3" s="2"/>
      <c r="M3" s="2"/>
      <c r="N3" s="3"/>
      <c r="O3" s="5"/>
      <c r="P3" s="5"/>
      <c r="Q3" s="6"/>
      <c r="R3" s="6"/>
    </row>
    <row r="4" spans="2:31" ht="17.25" customHeight="1" thickBot="1" x14ac:dyDescent="0.25">
      <c r="B4" s="2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3"/>
    </row>
    <row r="5" spans="2:31" s="12" customFormat="1" ht="53.25" customHeight="1" thickBot="1" x14ac:dyDescent="0.25">
      <c r="B5" s="7" t="s">
        <v>4</v>
      </c>
      <c r="C5" s="90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9" t="s">
        <v>10</v>
      </c>
      <c r="I5" s="8" t="s">
        <v>11</v>
      </c>
      <c r="J5" s="9" t="s">
        <v>12</v>
      </c>
      <c r="K5" s="8" t="s">
        <v>13</v>
      </c>
      <c r="L5" s="9" t="s">
        <v>14</v>
      </c>
      <c r="M5" s="8" t="s">
        <v>15</v>
      </c>
      <c r="N5" s="9" t="s">
        <v>16</v>
      </c>
      <c r="O5" s="8" t="s">
        <v>17</v>
      </c>
      <c r="P5" s="9" t="s">
        <v>18</v>
      </c>
      <c r="Q5" s="8" t="s">
        <v>19</v>
      </c>
      <c r="R5" s="9" t="s">
        <v>20</v>
      </c>
      <c r="S5" s="8" t="s">
        <v>21</v>
      </c>
      <c r="T5" s="9" t="s">
        <v>22</v>
      </c>
      <c r="U5" s="8" t="s">
        <v>23</v>
      </c>
      <c r="V5" s="9" t="s">
        <v>24</v>
      </c>
      <c r="W5" s="8" t="s">
        <v>25</v>
      </c>
      <c r="X5" s="9" t="s">
        <v>26</v>
      </c>
      <c r="Y5" s="8" t="s">
        <v>27</v>
      </c>
      <c r="Z5" s="9" t="s">
        <v>28</v>
      </c>
      <c r="AA5" s="8" t="s">
        <v>29</v>
      </c>
      <c r="AB5" s="10" t="s">
        <v>30</v>
      </c>
      <c r="AC5" s="8" t="s">
        <v>31</v>
      </c>
      <c r="AD5" s="11" t="s">
        <v>32</v>
      </c>
    </row>
    <row r="6" spans="2:31" ht="17.25" customHeight="1" x14ac:dyDescent="0.2">
      <c r="B6" s="13">
        <v>2000</v>
      </c>
      <c r="C6" s="13" t="s">
        <v>33</v>
      </c>
      <c r="D6" s="15"/>
      <c r="E6" s="16"/>
      <c r="F6" s="17">
        <f>SUM(F7+F115+F132+F176+F182+F187+F197)</f>
        <v>1461733.47</v>
      </c>
      <c r="G6" s="17"/>
      <c r="H6" s="17">
        <f>SUM(H7+H115+H132+H176+H182+H187+H197)</f>
        <v>121339.08</v>
      </c>
      <c r="I6" s="17"/>
      <c r="J6" s="17">
        <f>SUM(J7+J115+J132+J176+J182+J187+J197)</f>
        <v>118078.86000000002</v>
      </c>
      <c r="K6" s="17"/>
      <c r="L6" s="17">
        <f>SUM(L7+L115+L132+L176+L182+L187+L197)</f>
        <v>110555.27</v>
      </c>
      <c r="M6" s="17"/>
      <c r="N6" s="17">
        <f>SUM(N7+N115+N132+N176+N182+N187+N197)</f>
        <v>122071.56999999999</v>
      </c>
      <c r="O6" s="17"/>
      <c r="P6" s="17">
        <f>SUM(P7+P115+P132+P176+P182+P187+P197)</f>
        <v>106620.78000000001</v>
      </c>
      <c r="Q6" s="17"/>
      <c r="R6" s="17">
        <f>SUM(R7+R115+R132+R176+R182+R187+R197)</f>
        <v>118138.23000000001</v>
      </c>
      <c r="S6" s="17"/>
      <c r="T6" s="17">
        <f>SUM(T7+T115+T132+T176+T182+T187+T197)</f>
        <v>223045.64</v>
      </c>
      <c r="U6" s="17"/>
      <c r="V6" s="17">
        <f>SUM(V7+V115+V132+V176+V182+V187+V197)</f>
        <v>100417.66</v>
      </c>
      <c r="W6" s="17"/>
      <c r="X6" s="17">
        <f>SUM(X7+X115+X132+X176+X182+X187+X197)</f>
        <v>102304.20000000001</v>
      </c>
      <c r="Y6" s="17"/>
      <c r="Z6" s="17">
        <f>SUM(Z7+Z115+Z132+Z176+Z182+Z187+Z197)</f>
        <v>118118.34999999999</v>
      </c>
      <c r="AA6" s="17"/>
      <c r="AB6" s="17">
        <f>SUM(AB7+AB115+AB132+AB176+AB182+AB187+AB197)</f>
        <v>113329.20000000001</v>
      </c>
      <c r="AC6" s="17"/>
      <c r="AD6" s="17">
        <f>SUM(AD7+AD115+AD132+AD176+AD182+AD187+AD197)</f>
        <v>107714.63</v>
      </c>
      <c r="AE6" s="18"/>
    </row>
    <row r="7" spans="2:31" ht="22.5" customHeight="1" x14ac:dyDescent="0.2">
      <c r="B7" s="19">
        <v>2100</v>
      </c>
      <c r="C7" s="20" t="s">
        <v>34</v>
      </c>
      <c r="D7" s="21"/>
      <c r="E7" s="22"/>
      <c r="F7" s="23">
        <f>F8+F71+F73+F92+F94</f>
        <v>785071.55</v>
      </c>
      <c r="G7" s="23"/>
      <c r="H7" s="23">
        <f>H8+H71+H73+H92+H94</f>
        <v>73091.039999999994</v>
      </c>
      <c r="I7" s="23"/>
      <c r="J7" s="23">
        <f>J8+J71+J73+J92+J94</f>
        <v>47194.48</v>
      </c>
      <c r="K7" s="23"/>
      <c r="L7" s="23">
        <f>L8+L71+L73+L92+L94</f>
        <v>54186.880000000005</v>
      </c>
      <c r="M7" s="23"/>
      <c r="N7" s="23">
        <f>N8+N71+N73+N92+N94</f>
        <v>68804.329999999987</v>
      </c>
      <c r="O7" s="23"/>
      <c r="P7" s="23">
        <f>P8+P71+P73+P92+P94</f>
        <v>52829.440000000002</v>
      </c>
      <c r="Q7" s="23"/>
      <c r="R7" s="23">
        <f>R8+R71+R73+R92+R94</f>
        <v>47201.840000000004</v>
      </c>
      <c r="S7" s="23"/>
      <c r="T7" s="23">
        <f>T8+T71+T73+T92+T94</f>
        <v>172477.12000000002</v>
      </c>
      <c r="U7" s="23"/>
      <c r="V7" s="23">
        <f>V8+V71+V73+V92+V94</f>
        <v>48682.73</v>
      </c>
      <c r="W7" s="23"/>
      <c r="X7" s="23">
        <f>X8+X71+X73+X92+X94</f>
        <v>52829.440000000002</v>
      </c>
      <c r="Y7" s="23"/>
      <c r="Z7" s="23">
        <f>Z8+Z71+Z73+Z92+Z94</f>
        <v>57763.13</v>
      </c>
      <c r="AA7" s="23"/>
      <c r="AB7" s="23">
        <f>AB8+AB71+AB73+AB92+AB94</f>
        <v>63420.820000000007</v>
      </c>
      <c r="AC7" s="23"/>
      <c r="AD7" s="23">
        <f>AD8+AD71+AD73+AD92+AD94</f>
        <v>46590.3</v>
      </c>
      <c r="AE7" s="18"/>
    </row>
    <row r="8" spans="2:31" ht="23.25" customHeight="1" x14ac:dyDescent="0.2">
      <c r="B8" s="24">
        <v>211</v>
      </c>
      <c r="C8" s="20" t="s">
        <v>35</v>
      </c>
      <c r="D8" s="24"/>
      <c r="E8" s="19"/>
      <c r="F8" s="25">
        <f>SUM(F9:F70)</f>
        <v>341838.04000000004</v>
      </c>
      <c r="G8" s="23"/>
      <c r="H8" s="25">
        <f>SUM(H9:H70)</f>
        <v>28371.93</v>
      </c>
      <c r="I8" s="26"/>
      <c r="J8" s="25">
        <f>SUM(J9:J70)</f>
        <v>28201.93</v>
      </c>
      <c r="K8" s="26"/>
      <c r="L8" s="25">
        <f>SUM(L9:L70)</f>
        <v>29589.37</v>
      </c>
      <c r="M8" s="26"/>
      <c r="N8" s="25">
        <f>SUM(N9:N70)</f>
        <v>28231.93</v>
      </c>
      <c r="O8" s="26"/>
      <c r="P8" s="25">
        <f>SUM(P9:P70)</f>
        <v>28231.93</v>
      </c>
      <c r="Q8" s="26"/>
      <c r="R8" s="25">
        <f>SUM(R9:R70)</f>
        <v>28231.93</v>
      </c>
      <c r="S8" s="26"/>
      <c r="T8" s="25">
        <f>SUM(T9:T70)</f>
        <v>29819.37</v>
      </c>
      <c r="U8" s="26"/>
      <c r="V8" s="25">
        <f>SUM(V9:V70)</f>
        <v>28231.93</v>
      </c>
      <c r="W8" s="26"/>
      <c r="X8" s="25">
        <f>SUM(X9:X70)</f>
        <v>28231.93</v>
      </c>
      <c r="Y8" s="26"/>
      <c r="Z8" s="25">
        <f>SUM(Z9:Z70)</f>
        <v>28231.93</v>
      </c>
      <c r="AA8" s="26"/>
      <c r="AB8" s="25">
        <f>SUM(AB9:AB70)</f>
        <v>28231.93</v>
      </c>
      <c r="AC8" s="26"/>
      <c r="AD8" s="25">
        <f>SUM(AD9:AD70)</f>
        <v>28231.93</v>
      </c>
      <c r="AE8" s="18"/>
    </row>
    <row r="9" spans="2:31" ht="15" customHeight="1" x14ac:dyDescent="0.2">
      <c r="B9" s="27"/>
      <c r="C9" s="91" t="s">
        <v>230</v>
      </c>
      <c r="D9" s="28">
        <v>84</v>
      </c>
      <c r="E9" s="33" t="s">
        <v>37</v>
      </c>
      <c r="F9" s="30">
        <f t="shared" ref="F9:F93" si="0">SUM(H9,J9,L9,N9,P9,R9,T9,V9,X9,Z9,AB9,AD9)</f>
        <v>1092</v>
      </c>
      <c r="G9" s="32">
        <v>7</v>
      </c>
      <c r="H9" s="31">
        <v>91</v>
      </c>
      <c r="I9" s="32">
        <v>7</v>
      </c>
      <c r="J9" s="31">
        <v>91</v>
      </c>
      <c r="K9" s="32">
        <v>7</v>
      </c>
      <c r="L9" s="31">
        <v>91</v>
      </c>
      <c r="M9" s="32">
        <v>7</v>
      </c>
      <c r="N9" s="31">
        <v>91</v>
      </c>
      <c r="O9" s="32">
        <v>7</v>
      </c>
      <c r="P9" s="31">
        <v>91</v>
      </c>
      <c r="Q9" s="32">
        <v>7</v>
      </c>
      <c r="R9" s="31">
        <v>91</v>
      </c>
      <c r="S9" s="32">
        <v>7</v>
      </c>
      <c r="T9" s="31">
        <v>91</v>
      </c>
      <c r="U9" s="32">
        <v>7</v>
      </c>
      <c r="V9" s="31">
        <v>91</v>
      </c>
      <c r="W9" s="32">
        <v>7</v>
      </c>
      <c r="X9" s="31">
        <v>91</v>
      </c>
      <c r="Y9" s="32">
        <v>7</v>
      </c>
      <c r="Z9" s="31">
        <v>91</v>
      </c>
      <c r="AA9" s="32">
        <v>7</v>
      </c>
      <c r="AB9" s="31">
        <v>91</v>
      </c>
      <c r="AC9" s="32">
        <v>7</v>
      </c>
      <c r="AD9" s="31">
        <v>91</v>
      </c>
      <c r="AE9" s="18"/>
    </row>
    <row r="10" spans="2:31" ht="13.5" customHeight="1" x14ac:dyDescent="0.2">
      <c r="B10" s="27"/>
      <c r="C10" s="91" t="s">
        <v>38</v>
      </c>
      <c r="D10" s="28">
        <v>55</v>
      </c>
      <c r="E10" s="33" t="s">
        <v>37</v>
      </c>
      <c r="F10" s="30">
        <f t="shared" si="0"/>
        <v>720</v>
      </c>
      <c r="G10" s="32">
        <v>5</v>
      </c>
      <c r="H10" s="31">
        <v>60</v>
      </c>
      <c r="I10" s="32">
        <v>5</v>
      </c>
      <c r="J10" s="31">
        <v>60</v>
      </c>
      <c r="K10" s="32">
        <v>5</v>
      </c>
      <c r="L10" s="31">
        <v>60</v>
      </c>
      <c r="M10" s="32">
        <v>5</v>
      </c>
      <c r="N10" s="31">
        <v>60</v>
      </c>
      <c r="O10" s="32">
        <v>5</v>
      </c>
      <c r="P10" s="31">
        <v>60</v>
      </c>
      <c r="Q10" s="32">
        <v>5</v>
      </c>
      <c r="R10" s="31">
        <v>60</v>
      </c>
      <c r="S10" s="32">
        <v>5</v>
      </c>
      <c r="T10" s="31">
        <v>60</v>
      </c>
      <c r="U10" s="32">
        <v>5</v>
      </c>
      <c r="V10" s="31">
        <v>60</v>
      </c>
      <c r="W10" s="32">
        <v>5</v>
      </c>
      <c r="X10" s="31">
        <v>60</v>
      </c>
      <c r="Y10" s="32">
        <v>5</v>
      </c>
      <c r="Z10" s="31">
        <v>60</v>
      </c>
      <c r="AA10" s="32">
        <v>5</v>
      </c>
      <c r="AB10" s="31">
        <v>60</v>
      </c>
      <c r="AC10" s="32">
        <v>5</v>
      </c>
      <c r="AD10" s="31">
        <v>60</v>
      </c>
      <c r="AE10" s="18"/>
    </row>
    <row r="11" spans="2:31" ht="12" customHeight="1" x14ac:dyDescent="0.2">
      <c r="B11" s="27"/>
      <c r="C11" s="91" t="s">
        <v>39</v>
      </c>
      <c r="D11" s="28">
        <v>36</v>
      </c>
      <c r="E11" s="33" t="s">
        <v>37</v>
      </c>
      <c r="F11" s="30">
        <f t="shared" si="0"/>
        <v>1224</v>
      </c>
      <c r="G11" s="32">
        <v>3</v>
      </c>
      <c r="H11" s="31">
        <v>102</v>
      </c>
      <c r="I11" s="32">
        <v>3</v>
      </c>
      <c r="J11" s="31">
        <v>102</v>
      </c>
      <c r="K11" s="32">
        <v>3</v>
      </c>
      <c r="L11" s="31">
        <v>102</v>
      </c>
      <c r="M11" s="32">
        <v>3</v>
      </c>
      <c r="N11" s="31">
        <v>102</v>
      </c>
      <c r="O11" s="32">
        <v>3</v>
      </c>
      <c r="P11" s="31">
        <v>102</v>
      </c>
      <c r="Q11" s="32">
        <v>3</v>
      </c>
      <c r="R11" s="31">
        <v>102</v>
      </c>
      <c r="S11" s="32">
        <v>3</v>
      </c>
      <c r="T11" s="31">
        <v>102</v>
      </c>
      <c r="U11" s="32">
        <v>3</v>
      </c>
      <c r="V11" s="31">
        <v>102</v>
      </c>
      <c r="W11" s="32">
        <v>3</v>
      </c>
      <c r="X11" s="31">
        <v>102</v>
      </c>
      <c r="Y11" s="32">
        <v>3</v>
      </c>
      <c r="Z11" s="31">
        <v>102</v>
      </c>
      <c r="AA11" s="32">
        <v>3</v>
      </c>
      <c r="AB11" s="31">
        <v>102</v>
      </c>
      <c r="AC11" s="32">
        <v>3</v>
      </c>
      <c r="AD11" s="31">
        <v>102</v>
      </c>
      <c r="AE11" s="18"/>
    </row>
    <row r="12" spans="2:31" ht="12.75" customHeight="1" x14ac:dyDescent="0.2">
      <c r="B12" s="27"/>
      <c r="C12" s="91" t="s">
        <v>243</v>
      </c>
      <c r="D12" s="28">
        <f t="shared" ref="D12:D102" si="1">G12+I12+K12+M12+O12+Q12+S12+U12+W12+Y12+AA12+AC12</f>
        <v>144</v>
      </c>
      <c r="E12" s="33" t="s">
        <v>231</v>
      </c>
      <c r="F12" s="30">
        <f t="shared" si="0"/>
        <v>123552</v>
      </c>
      <c r="G12" s="32">
        <v>12</v>
      </c>
      <c r="H12" s="31">
        <v>10296</v>
      </c>
      <c r="I12" s="32">
        <v>12</v>
      </c>
      <c r="J12" s="31">
        <v>10296</v>
      </c>
      <c r="K12" s="32">
        <v>12</v>
      </c>
      <c r="L12" s="31">
        <v>10296</v>
      </c>
      <c r="M12" s="32">
        <v>12</v>
      </c>
      <c r="N12" s="31">
        <v>10296</v>
      </c>
      <c r="O12" s="32">
        <v>12</v>
      </c>
      <c r="P12" s="31">
        <v>10296</v>
      </c>
      <c r="Q12" s="32">
        <v>12</v>
      </c>
      <c r="R12" s="31">
        <v>10296</v>
      </c>
      <c r="S12" s="32">
        <v>12</v>
      </c>
      <c r="T12" s="31">
        <v>10296</v>
      </c>
      <c r="U12" s="32">
        <v>12</v>
      </c>
      <c r="V12" s="31">
        <v>10296</v>
      </c>
      <c r="W12" s="32">
        <v>12</v>
      </c>
      <c r="X12" s="31">
        <v>10296</v>
      </c>
      <c r="Y12" s="32">
        <v>12</v>
      </c>
      <c r="Z12" s="31">
        <v>10296</v>
      </c>
      <c r="AA12" s="32">
        <v>12</v>
      </c>
      <c r="AB12" s="31">
        <v>10296</v>
      </c>
      <c r="AC12" s="32">
        <v>12</v>
      </c>
      <c r="AD12" s="31">
        <v>10296</v>
      </c>
      <c r="AE12" s="18"/>
    </row>
    <row r="13" spans="2:31" ht="12.75" customHeight="1" x14ac:dyDescent="0.2">
      <c r="B13" s="27"/>
      <c r="C13" s="91" t="s">
        <v>244</v>
      </c>
      <c r="D13" s="28">
        <f t="shared" si="1"/>
        <v>24</v>
      </c>
      <c r="E13" s="33" t="s">
        <v>231</v>
      </c>
      <c r="F13" s="30">
        <f t="shared" si="0"/>
        <v>25632</v>
      </c>
      <c r="G13" s="32">
        <v>2</v>
      </c>
      <c r="H13" s="31">
        <v>2136</v>
      </c>
      <c r="I13" s="32">
        <v>2</v>
      </c>
      <c r="J13" s="31">
        <v>2136</v>
      </c>
      <c r="K13" s="32">
        <v>2</v>
      </c>
      <c r="L13" s="31">
        <v>2136</v>
      </c>
      <c r="M13" s="32">
        <v>2</v>
      </c>
      <c r="N13" s="31">
        <v>2136</v>
      </c>
      <c r="O13" s="32">
        <v>2</v>
      </c>
      <c r="P13" s="31">
        <v>2136</v>
      </c>
      <c r="Q13" s="32">
        <v>2</v>
      </c>
      <c r="R13" s="31">
        <v>2136</v>
      </c>
      <c r="S13" s="32">
        <v>2</v>
      </c>
      <c r="T13" s="31">
        <v>2136</v>
      </c>
      <c r="U13" s="32">
        <v>2</v>
      </c>
      <c r="V13" s="31">
        <v>2136</v>
      </c>
      <c r="W13" s="32">
        <v>2</v>
      </c>
      <c r="X13" s="31">
        <v>2136</v>
      </c>
      <c r="Y13" s="32">
        <v>2</v>
      </c>
      <c r="Z13" s="31">
        <v>2136</v>
      </c>
      <c r="AA13" s="32">
        <v>2</v>
      </c>
      <c r="AB13" s="31">
        <v>2136</v>
      </c>
      <c r="AC13" s="32">
        <v>2</v>
      </c>
      <c r="AD13" s="31">
        <v>2136</v>
      </c>
      <c r="AE13" s="18"/>
    </row>
    <row r="14" spans="2:31" ht="12" customHeight="1" x14ac:dyDescent="0.2">
      <c r="B14" s="27"/>
      <c r="C14" s="91" t="s">
        <v>40</v>
      </c>
      <c r="D14" s="28">
        <f t="shared" si="1"/>
        <v>60</v>
      </c>
      <c r="E14" s="33" t="s">
        <v>37</v>
      </c>
      <c r="F14" s="30">
        <f t="shared" si="0"/>
        <v>1860</v>
      </c>
      <c r="G14" s="32">
        <v>5</v>
      </c>
      <c r="H14" s="31">
        <v>155</v>
      </c>
      <c r="I14" s="32">
        <v>5</v>
      </c>
      <c r="J14" s="31">
        <v>155</v>
      </c>
      <c r="K14" s="32">
        <v>5</v>
      </c>
      <c r="L14" s="31">
        <v>155</v>
      </c>
      <c r="M14" s="32">
        <v>5</v>
      </c>
      <c r="N14" s="31">
        <v>155</v>
      </c>
      <c r="O14" s="32">
        <v>5</v>
      </c>
      <c r="P14" s="31">
        <v>155</v>
      </c>
      <c r="Q14" s="32">
        <v>5</v>
      </c>
      <c r="R14" s="31">
        <v>155</v>
      </c>
      <c r="S14" s="32">
        <v>5</v>
      </c>
      <c r="T14" s="31">
        <v>155</v>
      </c>
      <c r="U14" s="32">
        <v>5</v>
      </c>
      <c r="V14" s="31">
        <v>155</v>
      </c>
      <c r="W14" s="32">
        <v>5</v>
      </c>
      <c r="X14" s="31">
        <v>155</v>
      </c>
      <c r="Y14" s="32">
        <v>5</v>
      </c>
      <c r="Z14" s="31">
        <v>155</v>
      </c>
      <c r="AA14" s="32">
        <v>5</v>
      </c>
      <c r="AB14" s="31">
        <v>155</v>
      </c>
      <c r="AC14" s="32">
        <v>5</v>
      </c>
      <c r="AD14" s="31">
        <v>155</v>
      </c>
      <c r="AE14" s="18"/>
    </row>
    <row r="15" spans="2:31" ht="12.75" customHeight="1" x14ac:dyDescent="0.2">
      <c r="B15" s="27"/>
      <c r="C15" s="91" t="s">
        <v>41</v>
      </c>
      <c r="D15" s="28">
        <f t="shared" si="1"/>
        <v>36</v>
      </c>
      <c r="E15" s="33" t="s">
        <v>37</v>
      </c>
      <c r="F15" s="30">
        <f t="shared" si="0"/>
        <v>3240</v>
      </c>
      <c r="G15" s="32">
        <v>3</v>
      </c>
      <c r="H15" s="31">
        <v>270</v>
      </c>
      <c r="I15" s="32">
        <v>3</v>
      </c>
      <c r="J15" s="31">
        <v>270</v>
      </c>
      <c r="K15" s="32">
        <v>3</v>
      </c>
      <c r="L15" s="31">
        <v>270</v>
      </c>
      <c r="M15" s="32">
        <v>3</v>
      </c>
      <c r="N15" s="31">
        <v>270</v>
      </c>
      <c r="O15" s="32">
        <v>3</v>
      </c>
      <c r="P15" s="31">
        <v>270</v>
      </c>
      <c r="Q15" s="32">
        <v>3</v>
      </c>
      <c r="R15" s="31">
        <v>270</v>
      </c>
      <c r="S15" s="32">
        <v>3</v>
      </c>
      <c r="T15" s="31">
        <v>270</v>
      </c>
      <c r="U15" s="32">
        <v>3</v>
      </c>
      <c r="V15" s="31">
        <v>270</v>
      </c>
      <c r="W15" s="32">
        <v>3</v>
      </c>
      <c r="X15" s="31">
        <v>270</v>
      </c>
      <c r="Y15" s="32">
        <v>3</v>
      </c>
      <c r="Z15" s="31">
        <v>270</v>
      </c>
      <c r="AA15" s="32">
        <v>3</v>
      </c>
      <c r="AB15" s="31">
        <v>270</v>
      </c>
      <c r="AC15" s="32">
        <v>3</v>
      </c>
      <c r="AD15" s="31">
        <v>270</v>
      </c>
      <c r="AE15" s="18"/>
    </row>
    <row r="16" spans="2:31" ht="12.75" customHeight="1" x14ac:dyDescent="0.2">
      <c r="B16" s="27"/>
      <c r="C16" s="91" t="s">
        <v>245</v>
      </c>
      <c r="D16" s="28">
        <f t="shared" si="1"/>
        <v>360</v>
      </c>
      <c r="E16" s="33" t="s">
        <v>37</v>
      </c>
      <c r="F16" s="30">
        <f t="shared" si="0"/>
        <v>1800</v>
      </c>
      <c r="G16" s="32">
        <v>30</v>
      </c>
      <c r="H16" s="31">
        <v>150</v>
      </c>
      <c r="I16" s="32">
        <v>30</v>
      </c>
      <c r="J16" s="31">
        <v>150</v>
      </c>
      <c r="K16" s="32">
        <v>30</v>
      </c>
      <c r="L16" s="31">
        <v>150</v>
      </c>
      <c r="M16" s="32">
        <v>30</v>
      </c>
      <c r="N16" s="31">
        <v>150</v>
      </c>
      <c r="O16" s="32">
        <v>30</v>
      </c>
      <c r="P16" s="31">
        <v>150</v>
      </c>
      <c r="Q16" s="32">
        <v>30</v>
      </c>
      <c r="R16" s="31">
        <v>150</v>
      </c>
      <c r="S16" s="32">
        <v>30</v>
      </c>
      <c r="T16" s="31">
        <v>150</v>
      </c>
      <c r="U16" s="32">
        <v>30</v>
      </c>
      <c r="V16" s="31">
        <v>150</v>
      </c>
      <c r="W16" s="32">
        <v>30</v>
      </c>
      <c r="X16" s="31">
        <v>150</v>
      </c>
      <c r="Y16" s="32">
        <v>30</v>
      </c>
      <c r="Z16" s="31">
        <v>150</v>
      </c>
      <c r="AA16" s="32">
        <v>30</v>
      </c>
      <c r="AB16" s="31">
        <v>150</v>
      </c>
      <c r="AC16" s="32">
        <v>30</v>
      </c>
      <c r="AD16" s="31">
        <v>150</v>
      </c>
      <c r="AE16" s="18"/>
    </row>
    <row r="17" spans="2:31" ht="12.75" customHeight="1" x14ac:dyDescent="0.2">
      <c r="B17" s="27"/>
      <c r="C17" s="91" t="s">
        <v>246</v>
      </c>
      <c r="D17" s="28">
        <f t="shared" si="1"/>
        <v>360</v>
      </c>
      <c r="E17" s="33" t="s">
        <v>37</v>
      </c>
      <c r="F17" s="30">
        <f t="shared" si="0"/>
        <v>1800</v>
      </c>
      <c r="G17" s="32">
        <v>30</v>
      </c>
      <c r="H17" s="31">
        <v>150</v>
      </c>
      <c r="I17" s="32">
        <v>30</v>
      </c>
      <c r="J17" s="31">
        <v>150</v>
      </c>
      <c r="K17" s="32">
        <v>30</v>
      </c>
      <c r="L17" s="31">
        <v>150</v>
      </c>
      <c r="M17" s="32">
        <v>30</v>
      </c>
      <c r="N17" s="31">
        <v>150</v>
      </c>
      <c r="O17" s="32">
        <v>30</v>
      </c>
      <c r="P17" s="31">
        <v>150</v>
      </c>
      <c r="Q17" s="32">
        <v>30</v>
      </c>
      <c r="R17" s="31">
        <v>150</v>
      </c>
      <c r="S17" s="32">
        <v>30</v>
      </c>
      <c r="T17" s="31">
        <v>150</v>
      </c>
      <c r="U17" s="32">
        <v>30</v>
      </c>
      <c r="V17" s="31">
        <v>150</v>
      </c>
      <c r="W17" s="32">
        <v>30</v>
      </c>
      <c r="X17" s="31">
        <v>150</v>
      </c>
      <c r="Y17" s="32">
        <v>30</v>
      </c>
      <c r="Z17" s="31">
        <v>150</v>
      </c>
      <c r="AA17" s="32">
        <v>30</v>
      </c>
      <c r="AB17" s="31">
        <v>150</v>
      </c>
      <c r="AC17" s="32">
        <v>30</v>
      </c>
      <c r="AD17" s="31">
        <v>150</v>
      </c>
      <c r="AE17" s="18"/>
    </row>
    <row r="18" spans="2:31" ht="11.25" customHeight="1" x14ac:dyDescent="0.2">
      <c r="B18" s="27"/>
      <c r="C18" s="91" t="s">
        <v>247</v>
      </c>
      <c r="D18" s="28">
        <f t="shared" si="1"/>
        <v>2</v>
      </c>
      <c r="E18" s="33" t="s">
        <v>231</v>
      </c>
      <c r="F18" s="30">
        <f t="shared" si="0"/>
        <v>260</v>
      </c>
      <c r="G18" s="32">
        <v>1</v>
      </c>
      <c r="H18" s="31">
        <v>130</v>
      </c>
      <c r="I18" s="32">
        <v>0</v>
      </c>
      <c r="J18" s="31">
        <v>0</v>
      </c>
      <c r="K18" s="32">
        <v>0</v>
      </c>
      <c r="L18" s="31">
        <v>0</v>
      </c>
      <c r="M18" s="32">
        <v>0</v>
      </c>
      <c r="N18" s="31">
        <v>0</v>
      </c>
      <c r="O18" s="32">
        <v>0</v>
      </c>
      <c r="P18" s="31">
        <v>0</v>
      </c>
      <c r="Q18" s="32">
        <v>0</v>
      </c>
      <c r="R18" s="31">
        <v>0</v>
      </c>
      <c r="S18" s="32">
        <v>1</v>
      </c>
      <c r="T18" s="31">
        <v>130</v>
      </c>
      <c r="U18" s="32">
        <v>0</v>
      </c>
      <c r="V18" s="31">
        <v>0</v>
      </c>
      <c r="W18" s="32">
        <v>0</v>
      </c>
      <c r="X18" s="31">
        <v>0</v>
      </c>
      <c r="Y18" s="32">
        <v>0</v>
      </c>
      <c r="Z18" s="31">
        <v>0</v>
      </c>
      <c r="AA18" s="32">
        <v>0</v>
      </c>
      <c r="AB18" s="31">
        <v>0</v>
      </c>
      <c r="AC18" s="32">
        <v>0</v>
      </c>
      <c r="AD18" s="31">
        <v>0</v>
      </c>
      <c r="AE18" s="18"/>
    </row>
    <row r="19" spans="2:31" ht="15" customHeight="1" x14ac:dyDescent="0.2">
      <c r="B19" s="27"/>
      <c r="C19" s="91" t="s">
        <v>222</v>
      </c>
      <c r="D19" s="28">
        <f t="shared" si="1"/>
        <v>160</v>
      </c>
      <c r="E19" s="33" t="s">
        <v>37</v>
      </c>
      <c r="F19" s="30">
        <f t="shared" si="0"/>
        <v>460</v>
      </c>
      <c r="G19" s="32">
        <v>10</v>
      </c>
      <c r="H19" s="31">
        <v>50</v>
      </c>
      <c r="I19" s="32">
        <v>10</v>
      </c>
      <c r="J19" s="32">
        <v>10</v>
      </c>
      <c r="K19" s="31">
        <v>50</v>
      </c>
      <c r="L19" s="31">
        <v>40</v>
      </c>
      <c r="M19" s="32">
        <v>10</v>
      </c>
      <c r="N19" s="31">
        <v>40</v>
      </c>
      <c r="O19" s="32">
        <v>10</v>
      </c>
      <c r="P19" s="31">
        <v>40</v>
      </c>
      <c r="Q19" s="32">
        <v>10</v>
      </c>
      <c r="R19" s="31">
        <v>40</v>
      </c>
      <c r="S19" s="32">
        <v>10</v>
      </c>
      <c r="T19" s="31">
        <v>40</v>
      </c>
      <c r="U19" s="32">
        <v>10</v>
      </c>
      <c r="V19" s="31">
        <v>40</v>
      </c>
      <c r="W19" s="32">
        <v>10</v>
      </c>
      <c r="X19" s="31">
        <v>40</v>
      </c>
      <c r="Y19" s="32">
        <v>10</v>
      </c>
      <c r="Z19" s="31">
        <v>40</v>
      </c>
      <c r="AA19" s="32">
        <v>10</v>
      </c>
      <c r="AB19" s="31">
        <v>40</v>
      </c>
      <c r="AC19" s="32">
        <v>10</v>
      </c>
      <c r="AD19" s="31">
        <v>40</v>
      </c>
      <c r="AE19" s="18"/>
    </row>
    <row r="20" spans="2:31" ht="15" customHeight="1" x14ac:dyDescent="0.2">
      <c r="B20" s="27"/>
      <c r="C20" s="91" t="s">
        <v>223</v>
      </c>
      <c r="D20" s="28">
        <f t="shared" si="1"/>
        <v>168</v>
      </c>
      <c r="E20" s="33" t="s">
        <v>231</v>
      </c>
      <c r="F20" s="30">
        <f t="shared" si="0"/>
        <v>504</v>
      </c>
      <c r="G20" s="32">
        <v>14</v>
      </c>
      <c r="H20" s="31">
        <v>42</v>
      </c>
      <c r="I20" s="32">
        <v>14</v>
      </c>
      <c r="J20" s="31">
        <v>42</v>
      </c>
      <c r="K20" s="32">
        <v>14</v>
      </c>
      <c r="L20" s="31">
        <v>42</v>
      </c>
      <c r="M20" s="32">
        <v>14</v>
      </c>
      <c r="N20" s="31">
        <v>42</v>
      </c>
      <c r="O20" s="32">
        <v>14</v>
      </c>
      <c r="P20" s="31">
        <v>42</v>
      </c>
      <c r="Q20" s="32">
        <v>14</v>
      </c>
      <c r="R20" s="31">
        <v>42</v>
      </c>
      <c r="S20" s="32">
        <v>14</v>
      </c>
      <c r="T20" s="31">
        <v>42</v>
      </c>
      <c r="U20" s="32">
        <v>14</v>
      </c>
      <c r="V20" s="31">
        <v>42</v>
      </c>
      <c r="W20" s="32">
        <v>14</v>
      </c>
      <c r="X20" s="31">
        <v>42</v>
      </c>
      <c r="Y20" s="32">
        <v>14</v>
      </c>
      <c r="Z20" s="31">
        <v>42</v>
      </c>
      <c r="AA20" s="32">
        <v>14</v>
      </c>
      <c r="AB20" s="31">
        <v>42</v>
      </c>
      <c r="AC20" s="32">
        <v>14</v>
      </c>
      <c r="AD20" s="31">
        <v>42</v>
      </c>
      <c r="AE20" s="18"/>
    </row>
    <row r="21" spans="2:31" ht="15" customHeight="1" x14ac:dyDescent="0.2">
      <c r="B21" s="27"/>
      <c r="C21" s="91" t="s">
        <v>42</v>
      </c>
      <c r="D21" s="28">
        <f t="shared" si="1"/>
        <v>12</v>
      </c>
      <c r="E21" s="33" t="s">
        <v>231</v>
      </c>
      <c r="F21" s="30">
        <f t="shared" si="0"/>
        <v>1200</v>
      </c>
      <c r="G21" s="32">
        <v>1</v>
      </c>
      <c r="H21" s="31">
        <v>100</v>
      </c>
      <c r="I21" s="32">
        <v>1</v>
      </c>
      <c r="J21" s="31">
        <v>100</v>
      </c>
      <c r="K21" s="32">
        <v>1</v>
      </c>
      <c r="L21" s="31">
        <v>100</v>
      </c>
      <c r="M21" s="32">
        <v>1</v>
      </c>
      <c r="N21" s="31">
        <v>100</v>
      </c>
      <c r="O21" s="32">
        <v>1</v>
      </c>
      <c r="P21" s="31">
        <v>100</v>
      </c>
      <c r="Q21" s="32">
        <v>1</v>
      </c>
      <c r="R21" s="31">
        <v>100</v>
      </c>
      <c r="S21" s="32">
        <v>1</v>
      </c>
      <c r="T21" s="31">
        <v>100</v>
      </c>
      <c r="U21" s="32">
        <v>1</v>
      </c>
      <c r="V21" s="31">
        <v>100</v>
      </c>
      <c r="W21" s="32">
        <v>1</v>
      </c>
      <c r="X21" s="31">
        <v>100</v>
      </c>
      <c r="Y21" s="32">
        <v>1</v>
      </c>
      <c r="Z21" s="31">
        <v>100</v>
      </c>
      <c r="AA21" s="32">
        <v>1</v>
      </c>
      <c r="AB21" s="31">
        <v>100</v>
      </c>
      <c r="AC21" s="32">
        <v>1</v>
      </c>
      <c r="AD21" s="31">
        <v>100</v>
      </c>
      <c r="AE21" s="18"/>
    </row>
    <row r="22" spans="2:31" ht="13.5" customHeight="1" x14ac:dyDescent="0.2">
      <c r="B22" s="27"/>
      <c r="C22" s="91" t="s">
        <v>43</v>
      </c>
      <c r="D22" s="28">
        <f t="shared" si="1"/>
        <v>60</v>
      </c>
      <c r="E22" s="33" t="s">
        <v>231</v>
      </c>
      <c r="F22" s="30">
        <f t="shared" si="0"/>
        <v>1200</v>
      </c>
      <c r="G22" s="32">
        <v>5</v>
      </c>
      <c r="H22" s="31">
        <v>100</v>
      </c>
      <c r="I22" s="32">
        <v>5</v>
      </c>
      <c r="J22" s="31">
        <v>100</v>
      </c>
      <c r="K22" s="32">
        <v>5</v>
      </c>
      <c r="L22" s="31">
        <v>100</v>
      </c>
      <c r="M22" s="32">
        <v>5</v>
      </c>
      <c r="N22" s="31">
        <v>100</v>
      </c>
      <c r="O22" s="32">
        <v>5</v>
      </c>
      <c r="P22" s="31">
        <v>100</v>
      </c>
      <c r="Q22" s="32">
        <v>5</v>
      </c>
      <c r="R22" s="31">
        <v>100</v>
      </c>
      <c r="S22" s="32">
        <v>5</v>
      </c>
      <c r="T22" s="31">
        <v>100</v>
      </c>
      <c r="U22" s="32">
        <v>5</v>
      </c>
      <c r="V22" s="31">
        <v>100</v>
      </c>
      <c r="W22" s="32">
        <v>5</v>
      </c>
      <c r="X22" s="31">
        <v>100</v>
      </c>
      <c r="Y22" s="32">
        <v>5</v>
      </c>
      <c r="Z22" s="31">
        <v>100</v>
      </c>
      <c r="AA22" s="32">
        <v>5</v>
      </c>
      <c r="AB22" s="31">
        <v>100</v>
      </c>
      <c r="AC22" s="32">
        <v>5</v>
      </c>
      <c r="AD22" s="31">
        <v>100</v>
      </c>
      <c r="AE22" s="18"/>
    </row>
    <row r="23" spans="2:31" ht="15" customHeight="1" x14ac:dyDescent="0.2">
      <c r="B23" s="27"/>
      <c r="C23" s="91" t="s">
        <v>44</v>
      </c>
      <c r="D23" s="28">
        <f t="shared" si="1"/>
        <v>60</v>
      </c>
      <c r="E23" s="33" t="s">
        <v>232</v>
      </c>
      <c r="F23" s="30">
        <f t="shared" si="0"/>
        <v>7200</v>
      </c>
      <c r="G23" s="32">
        <v>5</v>
      </c>
      <c r="H23" s="31">
        <v>600</v>
      </c>
      <c r="I23" s="32">
        <v>5</v>
      </c>
      <c r="J23" s="31">
        <v>600</v>
      </c>
      <c r="K23" s="32">
        <v>5</v>
      </c>
      <c r="L23" s="31">
        <v>600</v>
      </c>
      <c r="M23" s="32">
        <v>5</v>
      </c>
      <c r="N23" s="31">
        <v>600</v>
      </c>
      <c r="O23" s="32">
        <v>5</v>
      </c>
      <c r="P23" s="31">
        <v>600</v>
      </c>
      <c r="Q23" s="32">
        <v>5</v>
      </c>
      <c r="R23" s="31">
        <v>600</v>
      </c>
      <c r="S23" s="32">
        <v>5</v>
      </c>
      <c r="T23" s="31">
        <v>600</v>
      </c>
      <c r="U23" s="32">
        <v>5</v>
      </c>
      <c r="V23" s="31">
        <v>600</v>
      </c>
      <c r="W23" s="32">
        <v>5</v>
      </c>
      <c r="X23" s="31">
        <v>600</v>
      </c>
      <c r="Y23" s="32">
        <v>5</v>
      </c>
      <c r="Z23" s="31">
        <v>600</v>
      </c>
      <c r="AA23" s="32">
        <v>5</v>
      </c>
      <c r="AB23" s="31">
        <v>600</v>
      </c>
      <c r="AC23" s="32">
        <v>5</v>
      </c>
      <c r="AD23" s="31">
        <v>600</v>
      </c>
      <c r="AE23" s="18"/>
    </row>
    <row r="24" spans="2:31" ht="23.25" customHeight="1" x14ac:dyDescent="0.2">
      <c r="B24" s="27"/>
      <c r="C24" s="91" t="s">
        <v>248</v>
      </c>
      <c r="D24" s="28">
        <f t="shared" si="1"/>
        <v>96</v>
      </c>
      <c r="E24" s="33" t="s">
        <v>36</v>
      </c>
      <c r="F24" s="30">
        <f t="shared" si="0"/>
        <v>2592</v>
      </c>
      <c r="G24" s="32">
        <v>8</v>
      </c>
      <c r="H24" s="31">
        <v>216</v>
      </c>
      <c r="I24" s="32">
        <v>8</v>
      </c>
      <c r="J24" s="31">
        <v>216</v>
      </c>
      <c r="K24" s="32">
        <v>8</v>
      </c>
      <c r="L24" s="31">
        <v>216</v>
      </c>
      <c r="M24" s="32">
        <v>8</v>
      </c>
      <c r="N24" s="31">
        <v>216</v>
      </c>
      <c r="O24" s="32">
        <v>8</v>
      </c>
      <c r="P24" s="31">
        <v>216</v>
      </c>
      <c r="Q24" s="32">
        <v>8</v>
      </c>
      <c r="R24" s="31">
        <v>216</v>
      </c>
      <c r="S24" s="32">
        <v>8</v>
      </c>
      <c r="T24" s="31">
        <v>216</v>
      </c>
      <c r="U24" s="32">
        <v>8</v>
      </c>
      <c r="V24" s="31">
        <v>216</v>
      </c>
      <c r="W24" s="32">
        <v>8</v>
      </c>
      <c r="X24" s="31">
        <v>216</v>
      </c>
      <c r="Y24" s="32">
        <v>8</v>
      </c>
      <c r="Z24" s="31">
        <v>216</v>
      </c>
      <c r="AA24" s="32">
        <v>8</v>
      </c>
      <c r="AB24" s="31">
        <v>216</v>
      </c>
      <c r="AC24" s="32">
        <v>8</v>
      </c>
      <c r="AD24" s="31">
        <v>216</v>
      </c>
      <c r="AE24" s="18"/>
    </row>
    <row r="25" spans="2:31" ht="23.25" customHeight="1" x14ac:dyDescent="0.2">
      <c r="B25" s="27"/>
      <c r="C25" s="91" t="s">
        <v>249</v>
      </c>
      <c r="D25" s="28">
        <f t="shared" si="1"/>
        <v>96</v>
      </c>
      <c r="E25" s="33" t="s">
        <v>36</v>
      </c>
      <c r="F25" s="30">
        <f t="shared" si="0"/>
        <v>2784</v>
      </c>
      <c r="G25" s="32">
        <v>8</v>
      </c>
      <c r="H25" s="31">
        <v>232</v>
      </c>
      <c r="I25" s="32">
        <v>8</v>
      </c>
      <c r="J25" s="31">
        <v>232</v>
      </c>
      <c r="K25" s="32">
        <v>8</v>
      </c>
      <c r="L25" s="31">
        <v>232</v>
      </c>
      <c r="M25" s="32">
        <v>8</v>
      </c>
      <c r="N25" s="31">
        <v>232</v>
      </c>
      <c r="O25" s="32">
        <v>8</v>
      </c>
      <c r="P25" s="31">
        <v>232</v>
      </c>
      <c r="Q25" s="32">
        <v>8</v>
      </c>
      <c r="R25" s="31">
        <v>232</v>
      </c>
      <c r="S25" s="32">
        <v>8</v>
      </c>
      <c r="T25" s="31">
        <v>232</v>
      </c>
      <c r="U25" s="32">
        <v>8</v>
      </c>
      <c r="V25" s="31">
        <v>232</v>
      </c>
      <c r="W25" s="32">
        <v>8</v>
      </c>
      <c r="X25" s="31">
        <v>232</v>
      </c>
      <c r="Y25" s="32">
        <v>8</v>
      </c>
      <c r="Z25" s="31">
        <v>232</v>
      </c>
      <c r="AA25" s="32">
        <v>8</v>
      </c>
      <c r="AB25" s="31">
        <v>232</v>
      </c>
      <c r="AC25" s="32">
        <v>8</v>
      </c>
      <c r="AD25" s="31">
        <v>232</v>
      </c>
      <c r="AE25" s="18"/>
    </row>
    <row r="26" spans="2:31" ht="23.25" customHeight="1" x14ac:dyDescent="0.2">
      <c r="B26" s="27"/>
      <c r="C26" s="91" t="s">
        <v>250</v>
      </c>
      <c r="D26" s="28">
        <f t="shared" si="1"/>
        <v>96</v>
      </c>
      <c r="E26" s="33" t="s">
        <v>36</v>
      </c>
      <c r="F26" s="30">
        <f t="shared" si="0"/>
        <v>3264</v>
      </c>
      <c r="G26" s="32">
        <v>8</v>
      </c>
      <c r="H26" s="31">
        <v>272</v>
      </c>
      <c r="I26" s="32">
        <v>8</v>
      </c>
      <c r="J26" s="31">
        <v>272</v>
      </c>
      <c r="K26" s="32">
        <v>8</v>
      </c>
      <c r="L26" s="31">
        <v>272</v>
      </c>
      <c r="M26" s="32">
        <v>8</v>
      </c>
      <c r="N26" s="31">
        <v>272</v>
      </c>
      <c r="O26" s="32">
        <v>8</v>
      </c>
      <c r="P26" s="31">
        <v>272</v>
      </c>
      <c r="Q26" s="32">
        <v>8</v>
      </c>
      <c r="R26" s="31">
        <v>272</v>
      </c>
      <c r="S26" s="32">
        <v>8</v>
      </c>
      <c r="T26" s="31">
        <v>272</v>
      </c>
      <c r="U26" s="32">
        <v>8</v>
      </c>
      <c r="V26" s="31">
        <v>272</v>
      </c>
      <c r="W26" s="32">
        <v>8</v>
      </c>
      <c r="X26" s="31">
        <v>272</v>
      </c>
      <c r="Y26" s="32">
        <v>8</v>
      </c>
      <c r="Z26" s="31">
        <v>272</v>
      </c>
      <c r="AA26" s="32">
        <v>8</v>
      </c>
      <c r="AB26" s="31">
        <v>272</v>
      </c>
      <c r="AC26" s="32">
        <v>8</v>
      </c>
      <c r="AD26" s="31">
        <v>272</v>
      </c>
      <c r="AE26" s="18"/>
    </row>
    <row r="27" spans="2:31" ht="11.25" customHeight="1" x14ac:dyDescent="0.2">
      <c r="B27" s="27"/>
      <c r="C27" s="91" t="s">
        <v>224</v>
      </c>
      <c r="D27" s="28">
        <f t="shared" si="1"/>
        <v>24</v>
      </c>
      <c r="E27" s="33" t="s">
        <v>37</v>
      </c>
      <c r="F27" s="30">
        <f t="shared" si="0"/>
        <v>360</v>
      </c>
      <c r="G27" s="32">
        <v>2</v>
      </c>
      <c r="H27" s="31">
        <v>30</v>
      </c>
      <c r="I27" s="32">
        <v>2</v>
      </c>
      <c r="J27" s="31">
        <v>30</v>
      </c>
      <c r="K27" s="32">
        <v>2</v>
      </c>
      <c r="L27" s="31">
        <v>30</v>
      </c>
      <c r="M27" s="32">
        <v>2</v>
      </c>
      <c r="N27" s="31">
        <v>30</v>
      </c>
      <c r="O27" s="32">
        <v>2</v>
      </c>
      <c r="P27" s="31">
        <v>30</v>
      </c>
      <c r="Q27" s="32">
        <v>2</v>
      </c>
      <c r="R27" s="31">
        <v>30</v>
      </c>
      <c r="S27" s="32">
        <v>2</v>
      </c>
      <c r="T27" s="31">
        <v>30</v>
      </c>
      <c r="U27" s="32">
        <v>2</v>
      </c>
      <c r="V27" s="31">
        <v>30</v>
      </c>
      <c r="W27" s="32">
        <v>2</v>
      </c>
      <c r="X27" s="31">
        <v>30</v>
      </c>
      <c r="Y27" s="32">
        <v>2</v>
      </c>
      <c r="Z27" s="31">
        <v>30</v>
      </c>
      <c r="AA27" s="32">
        <v>2</v>
      </c>
      <c r="AB27" s="31">
        <v>30</v>
      </c>
      <c r="AC27" s="32">
        <v>2</v>
      </c>
      <c r="AD27" s="31">
        <v>30</v>
      </c>
      <c r="AE27" s="18"/>
    </row>
    <row r="28" spans="2:31" ht="11.25" customHeight="1" x14ac:dyDescent="0.2">
      <c r="B28" s="27"/>
      <c r="C28" s="91" t="s">
        <v>251</v>
      </c>
      <c r="D28" s="28">
        <f t="shared" si="1"/>
        <v>108</v>
      </c>
      <c r="E28" s="33" t="s">
        <v>37</v>
      </c>
      <c r="F28" s="30">
        <f t="shared" si="0"/>
        <v>1620</v>
      </c>
      <c r="G28" s="32">
        <v>9</v>
      </c>
      <c r="H28" s="31">
        <v>135</v>
      </c>
      <c r="I28" s="32">
        <v>9</v>
      </c>
      <c r="J28" s="31">
        <v>135</v>
      </c>
      <c r="K28" s="32">
        <v>9</v>
      </c>
      <c r="L28" s="31">
        <v>135</v>
      </c>
      <c r="M28" s="32">
        <v>9</v>
      </c>
      <c r="N28" s="31">
        <v>135</v>
      </c>
      <c r="O28" s="32">
        <v>9</v>
      </c>
      <c r="P28" s="31">
        <v>135</v>
      </c>
      <c r="Q28" s="32">
        <v>9</v>
      </c>
      <c r="R28" s="31">
        <v>135</v>
      </c>
      <c r="S28" s="32">
        <v>9</v>
      </c>
      <c r="T28" s="31">
        <v>135</v>
      </c>
      <c r="U28" s="32">
        <v>9</v>
      </c>
      <c r="V28" s="31">
        <v>135</v>
      </c>
      <c r="W28" s="32">
        <v>9</v>
      </c>
      <c r="X28" s="31">
        <v>135</v>
      </c>
      <c r="Y28" s="32">
        <v>9</v>
      </c>
      <c r="Z28" s="31">
        <v>135</v>
      </c>
      <c r="AA28" s="32">
        <v>9</v>
      </c>
      <c r="AB28" s="31">
        <v>135</v>
      </c>
      <c r="AC28" s="32">
        <v>9</v>
      </c>
      <c r="AD28" s="31">
        <v>135</v>
      </c>
      <c r="AE28" s="18"/>
    </row>
    <row r="29" spans="2:31" ht="13.5" customHeight="1" x14ac:dyDescent="0.2">
      <c r="B29" s="27"/>
      <c r="C29" s="91" t="s">
        <v>252</v>
      </c>
      <c r="D29" s="28">
        <f t="shared" si="1"/>
        <v>24</v>
      </c>
      <c r="E29" s="33" t="s">
        <v>37</v>
      </c>
      <c r="F29" s="30">
        <f t="shared" si="0"/>
        <v>456</v>
      </c>
      <c r="G29" s="32">
        <v>2</v>
      </c>
      <c r="H29" s="31">
        <v>38</v>
      </c>
      <c r="I29" s="32">
        <v>2</v>
      </c>
      <c r="J29" s="31">
        <v>38</v>
      </c>
      <c r="K29" s="32">
        <v>2</v>
      </c>
      <c r="L29" s="31">
        <v>38</v>
      </c>
      <c r="M29" s="32">
        <v>2</v>
      </c>
      <c r="N29" s="31">
        <v>38</v>
      </c>
      <c r="O29" s="32">
        <v>2</v>
      </c>
      <c r="P29" s="31">
        <v>38</v>
      </c>
      <c r="Q29" s="32">
        <v>2</v>
      </c>
      <c r="R29" s="31">
        <v>38</v>
      </c>
      <c r="S29" s="32">
        <v>2</v>
      </c>
      <c r="T29" s="31">
        <v>38</v>
      </c>
      <c r="U29" s="32">
        <v>2</v>
      </c>
      <c r="V29" s="31">
        <v>38</v>
      </c>
      <c r="W29" s="32">
        <v>2</v>
      </c>
      <c r="X29" s="31">
        <v>38</v>
      </c>
      <c r="Y29" s="32">
        <v>2</v>
      </c>
      <c r="Z29" s="31">
        <v>38</v>
      </c>
      <c r="AA29" s="32">
        <v>2</v>
      </c>
      <c r="AB29" s="31">
        <v>38</v>
      </c>
      <c r="AC29" s="32">
        <v>2</v>
      </c>
      <c r="AD29" s="31">
        <v>38</v>
      </c>
      <c r="AE29" s="18"/>
    </row>
    <row r="30" spans="2:31" ht="14.25" customHeight="1" x14ac:dyDescent="0.2">
      <c r="B30" s="27"/>
      <c r="C30" s="91" t="s">
        <v>253</v>
      </c>
      <c r="D30" s="28">
        <f t="shared" si="1"/>
        <v>72</v>
      </c>
      <c r="E30" s="33" t="s">
        <v>231</v>
      </c>
      <c r="F30" s="30">
        <f t="shared" si="0"/>
        <v>11448</v>
      </c>
      <c r="G30" s="32">
        <v>6</v>
      </c>
      <c r="H30" s="31">
        <v>954</v>
      </c>
      <c r="I30" s="32">
        <v>6</v>
      </c>
      <c r="J30" s="31">
        <v>954</v>
      </c>
      <c r="K30" s="32">
        <v>6</v>
      </c>
      <c r="L30" s="31">
        <v>954</v>
      </c>
      <c r="M30" s="32">
        <v>6</v>
      </c>
      <c r="N30" s="31">
        <v>954</v>
      </c>
      <c r="O30" s="32">
        <v>6</v>
      </c>
      <c r="P30" s="31">
        <v>954</v>
      </c>
      <c r="Q30" s="32">
        <v>6</v>
      </c>
      <c r="R30" s="31">
        <v>954</v>
      </c>
      <c r="S30" s="32">
        <v>6</v>
      </c>
      <c r="T30" s="31">
        <v>954</v>
      </c>
      <c r="U30" s="32">
        <v>6</v>
      </c>
      <c r="V30" s="31">
        <v>954</v>
      </c>
      <c r="W30" s="32">
        <v>6</v>
      </c>
      <c r="X30" s="31">
        <v>954</v>
      </c>
      <c r="Y30" s="32">
        <v>6</v>
      </c>
      <c r="Z30" s="31">
        <v>954</v>
      </c>
      <c r="AA30" s="32">
        <v>6</v>
      </c>
      <c r="AB30" s="31">
        <v>954</v>
      </c>
      <c r="AC30" s="32">
        <v>6</v>
      </c>
      <c r="AD30" s="31">
        <v>954</v>
      </c>
      <c r="AE30" s="18"/>
    </row>
    <row r="31" spans="2:31" ht="14.25" customHeight="1" x14ac:dyDescent="0.2">
      <c r="B31" s="27"/>
      <c r="C31" s="91" t="s">
        <v>254</v>
      </c>
      <c r="D31" s="28">
        <f t="shared" si="1"/>
        <v>36</v>
      </c>
      <c r="E31" s="33" t="s">
        <v>231</v>
      </c>
      <c r="F31" s="30">
        <f t="shared" si="0"/>
        <v>6408</v>
      </c>
      <c r="G31" s="32">
        <v>3</v>
      </c>
      <c r="H31" s="31">
        <v>534</v>
      </c>
      <c r="I31" s="32">
        <v>3</v>
      </c>
      <c r="J31" s="31">
        <v>534</v>
      </c>
      <c r="K31" s="32">
        <v>3</v>
      </c>
      <c r="L31" s="31">
        <v>534</v>
      </c>
      <c r="M31" s="32">
        <v>3</v>
      </c>
      <c r="N31" s="31">
        <v>534</v>
      </c>
      <c r="O31" s="32">
        <v>3</v>
      </c>
      <c r="P31" s="31">
        <v>534</v>
      </c>
      <c r="Q31" s="32">
        <v>3</v>
      </c>
      <c r="R31" s="31">
        <v>534</v>
      </c>
      <c r="S31" s="32">
        <v>3</v>
      </c>
      <c r="T31" s="31">
        <v>534</v>
      </c>
      <c r="U31" s="32">
        <v>3</v>
      </c>
      <c r="V31" s="31">
        <v>534</v>
      </c>
      <c r="W31" s="32">
        <v>3</v>
      </c>
      <c r="X31" s="31">
        <v>534</v>
      </c>
      <c r="Y31" s="32">
        <v>3</v>
      </c>
      <c r="Z31" s="31">
        <v>534</v>
      </c>
      <c r="AA31" s="32">
        <v>3</v>
      </c>
      <c r="AB31" s="31">
        <v>534</v>
      </c>
      <c r="AC31" s="32">
        <v>3</v>
      </c>
      <c r="AD31" s="31">
        <v>534</v>
      </c>
      <c r="AE31" s="18"/>
    </row>
    <row r="32" spans="2:31" ht="14.25" customHeight="1" x14ac:dyDescent="0.2">
      <c r="B32" s="27"/>
      <c r="C32" s="91" t="s">
        <v>285</v>
      </c>
      <c r="D32" s="28">
        <f t="shared" si="1"/>
        <v>24</v>
      </c>
      <c r="E32" s="33" t="s">
        <v>36</v>
      </c>
      <c r="F32" s="30">
        <f t="shared" si="0"/>
        <v>5381.76</v>
      </c>
      <c r="G32" s="32">
        <v>2</v>
      </c>
      <c r="H32" s="31">
        <v>448.48</v>
      </c>
      <c r="I32" s="32">
        <v>2</v>
      </c>
      <c r="J32" s="31">
        <v>448.48</v>
      </c>
      <c r="K32" s="32">
        <v>2</v>
      </c>
      <c r="L32" s="31">
        <v>448.48</v>
      </c>
      <c r="M32" s="32">
        <v>2</v>
      </c>
      <c r="N32" s="31">
        <v>448.48</v>
      </c>
      <c r="O32" s="32">
        <v>2</v>
      </c>
      <c r="P32" s="31">
        <v>448.48</v>
      </c>
      <c r="Q32" s="32">
        <v>2</v>
      </c>
      <c r="R32" s="31">
        <v>448.48</v>
      </c>
      <c r="S32" s="32">
        <v>2</v>
      </c>
      <c r="T32" s="31">
        <v>448.48</v>
      </c>
      <c r="U32" s="32">
        <v>2</v>
      </c>
      <c r="V32" s="31">
        <v>448.48</v>
      </c>
      <c r="W32" s="32">
        <v>2</v>
      </c>
      <c r="X32" s="31">
        <v>448.48</v>
      </c>
      <c r="Y32" s="32">
        <v>2</v>
      </c>
      <c r="Z32" s="31">
        <v>448.48</v>
      </c>
      <c r="AA32" s="32">
        <v>2</v>
      </c>
      <c r="AB32" s="31">
        <v>448.48</v>
      </c>
      <c r="AC32" s="32">
        <v>2</v>
      </c>
      <c r="AD32" s="31">
        <v>448.48</v>
      </c>
      <c r="AE32" s="18"/>
    </row>
    <row r="33" spans="2:32" ht="13.5" customHeight="1" x14ac:dyDescent="0.2">
      <c r="B33" s="27"/>
      <c r="C33" s="91" t="s">
        <v>255</v>
      </c>
      <c r="D33" s="28">
        <f t="shared" si="1"/>
        <v>24</v>
      </c>
      <c r="E33" s="33" t="s">
        <v>231</v>
      </c>
      <c r="F33" s="30">
        <f t="shared" si="0"/>
        <v>3480</v>
      </c>
      <c r="G33" s="32">
        <v>2</v>
      </c>
      <c r="H33" s="31">
        <v>290</v>
      </c>
      <c r="I33" s="32">
        <v>2</v>
      </c>
      <c r="J33" s="31">
        <v>290</v>
      </c>
      <c r="K33" s="32">
        <v>2</v>
      </c>
      <c r="L33" s="31">
        <v>290</v>
      </c>
      <c r="M33" s="32">
        <v>2</v>
      </c>
      <c r="N33" s="31">
        <v>290</v>
      </c>
      <c r="O33" s="32">
        <v>2</v>
      </c>
      <c r="P33" s="31">
        <v>290</v>
      </c>
      <c r="Q33" s="32">
        <v>2</v>
      </c>
      <c r="R33" s="31">
        <v>290</v>
      </c>
      <c r="S33" s="32">
        <v>2</v>
      </c>
      <c r="T33" s="31">
        <v>290</v>
      </c>
      <c r="U33" s="32">
        <v>2</v>
      </c>
      <c r="V33" s="31">
        <v>290</v>
      </c>
      <c r="W33" s="32">
        <v>2</v>
      </c>
      <c r="X33" s="31">
        <v>290</v>
      </c>
      <c r="Y33" s="32">
        <v>2</v>
      </c>
      <c r="Z33" s="31">
        <v>290</v>
      </c>
      <c r="AA33" s="32">
        <v>2</v>
      </c>
      <c r="AB33" s="31">
        <v>290</v>
      </c>
      <c r="AC33" s="32">
        <v>2</v>
      </c>
      <c r="AD33" s="31">
        <v>290</v>
      </c>
      <c r="AE33" s="18"/>
    </row>
    <row r="34" spans="2:32" ht="12.75" customHeight="1" x14ac:dyDescent="0.2">
      <c r="B34" s="27"/>
      <c r="C34" s="91" t="s">
        <v>226</v>
      </c>
      <c r="D34" s="28">
        <f t="shared" si="1"/>
        <v>120</v>
      </c>
      <c r="E34" s="33" t="s">
        <v>37</v>
      </c>
      <c r="F34" s="30">
        <f t="shared" si="0"/>
        <v>2160</v>
      </c>
      <c r="G34" s="32">
        <v>10</v>
      </c>
      <c r="H34" s="31">
        <v>180</v>
      </c>
      <c r="I34" s="32">
        <v>10</v>
      </c>
      <c r="J34" s="31">
        <v>180</v>
      </c>
      <c r="K34" s="32">
        <v>10</v>
      </c>
      <c r="L34" s="31">
        <v>180</v>
      </c>
      <c r="M34" s="32">
        <v>10</v>
      </c>
      <c r="N34" s="31">
        <v>180</v>
      </c>
      <c r="O34" s="32">
        <v>10</v>
      </c>
      <c r="P34" s="31">
        <v>180</v>
      </c>
      <c r="Q34" s="32">
        <v>10</v>
      </c>
      <c r="R34" s="31">
        <v>180</v>
      </c>
      <c r="S34" s="32">
        <v>10</v>
      </c>
      <c r="T34" s="31">
        <v>180</v>
      </c>
      <c r="U34" s="32">
        <v>10</v>
      </c>
      <c r="V34" s="31">
        <v>180</v>
      </c>
      <c r="W34" s="32">
        <v>10</v>
      </c>
      <c r="X34" s="31">
        <v>180</v>
      </c>
      <c r="Y34" s="32">
        <v>10</v>
      </c>
      <c r="Z34" s="31">
        <v>180</v>
      </c>
      <c r="AA34" s="32">
        <v>10</v>
      </c>
      <c r="AB34" s="31">
        <v>180</v>
      </c>
      <c r="AC34" s="32">
        <v>10</v>
      </c>
      <c r="AD34" s="31">
        <v>180</v>
      </c>
      <c r="AE34" s="18"/>
    </row>
    <row r="35" spans="2:32" ht="12.75" customHeight="1" x14ac:dyDescent="0.2">
      <c r="B35" s="27"/>
      <c r="C35" s="91" t="s">
        <v>45</v>
      </c>
      <c r="D35" s="28">
        <f t="shared" si="1"/>
        <v>120</v>
      </c>
      <c r="E35" s="33" t="s">
        <v>37</v>
      </c>
      <c r="F35" s="30">
        <f t="shared" si="0"/>
        <v>2160</v>
      </c>
      <c r="G35" s="32">
        <v>10</v>
      </c>
      <c r="H35" s="31">
        <v>180</v>
      </c>
      <c r="I35" s="32">
        <v>10</v>
      </c>
      <c r="J35" s="31">
        <v>180</v>
      </c>
      <c r="K35" s="32">
        <v>10</v>
      </c>
      <c r="L35" s="31">
        <v>180</v>
      </c>
      <c r="M35" s="32">
        <v>10</v>
      </c>
      <c r="N35" s="31">
        <v>180</v>
      </c>
      <c r="O35" s="32">
        <v>10</v>
      </c>
      <c r="P35" s="31">
        <v>180</v>
      </c>
      <c r="Q35" s="32">
        <v>10</v>
      </c>
      <c r="R35" s="31">
        <v>180</v>
      </c>
      <c r="S35" s="32">
        <v>10</v>
      </c>
      <c r="T35" s="31">
        <v>180</v>
      </c>
      <c r="U35" s="32">
        <v>10</v>
      </c>
      <c r="V35" s="31">
        <v>180</v>
      </c>
      <c r="W35" s="32">
        <v>10</v>
      </c>
      <c r="X35" s="31">
        <v>180</v>
      </c>
      <c r="Y35" s="32">
        <v>10</v>
      </c>
      <c r="Z35" s="31">
        <v>180</v>
      </c>
      <c r="AA35" s="32">
        <v>10</v>
      </c>
      <c r="AB35" s="31">
        <v>180</v>
      </c>
      <c r="AC35" s="32">
        <v>10</v>
      </c>
      <c r="AD35" s="31">
        <v>180</v>
      </c>
      <c r="AE35" s="18"/>
    </row>
    <row r="36" spans="2:32" ht="12.75" customHeight="1" x14ac:dyDescent="0.2">
      <c r="B36" s="27"/>
      <c r="C36" s="91" t="s">
        <v>225</v>
      </c>
      <c r="D36" s="28">
        <f t="shared" si="1"/>
        <v>120</v>
      </c>
      <c r="E36" s="33" t="s">
        <v>37</v>
      </c>
      <c r="F36" s="30">
        <f t="shared" si="0"/>
        <v>2160</v>
      </c>
      <c r="G36" s="32">
        <v>10</v>
      </c>
      <c r="H36" s="31">
        <v>180</v>
      </c>
      <c r="I36" s="32">
        <v>10</v>
      </c>
      <c r="J36" s="31">
        <v>180</v>
      </c>
      <c r="K36" s="32">
        <v>10</v>
      </c>
      <c r="L36" s="31">
        <v>180</v>
      </c>
      <c r="M36" s="32">
        <v>10</v>
      </c>
      <c r="N36" s="31">
        <v>180</v>
      </c>
      <c r="O36" s="32">
        <v>10</v>
      </c>
      <c r="P36" s="31">
        <v>180</v>
      </c>
      <c r="Q36" s="32">
        <v>10</v>
      </c>
      <c r="R36" s="31">
        <v>180</v>
      </c>
      <c r="S36" s="32">
        <v>10</v>
      </c>
      <c r="T36" s="31">
        <v>180</v>
      </c>
      <c r="U36" s="32">
        <v>10</v>
      </c>
      <c r="V36" s="31">
        <v>180</v>
      </c>
      <c r="W36" s="32">
        <v>10</v>
      </c>
      <c r="X36" s="31">
        <v>180</v>
      </c>
      <c r="Y36" s="32">
        <v>10</v>
      </c>
      <c r="Z36" s="31">
        <v>180</v>
      </c>
      <c r="AA36" s="32">
        <v>10</v>
      </c>
      <c r="AB36" s="31">
        <v>180</v>
      </c>
      <c r="AC36" s="32">
        <v>10</v>
      </c>
      <c r="AD36" s="31">
        <v>180</v>
      </c>
      <c r="AE36" s="35"/>
      <c r="AF36" s="18"/>
    </row>
    <row r="37" spans="2:32" ht="12.75" customHeight="1" x14ac:dyDescent="0.2">
      <c r="B37" s="27"/>
      <c r="C37" s="91" t="s">
        <v>267</v>
      </c>
      <c r="D37" s="28">
        <f t="shared" si="1"/>
        <v>120</v>
      </c>
      <c r="E37" s="33" t="s">
        <v>37</v>
      </c>
      <c r="F37" s="30">
        <f t="shared" si="0"/>
        <v>2280</v>
      </c>
      <c r="G37" s="32">
        <v>10</v>
      </c>
      <c r="H37" s="31">
        <v>190</v>
      </c>
      <c r="I37" s="32">
        <v>10</v>
      </c>
      <c r="J37" s="31">
        <v>190</v>
      </c>
      <c r="K37" s="32">
        <v>10</v>
      </c>
      <c r="L37" s="31">
        <v>190</v>
      </c>
      <c r="M37" s="32">
        <v>10</v>
      </c>
      <c r="N37" s="31">
        <v>190</v>
      </c>
      <c r="O37" s="32">
        <v>10</v>
      </c>
      <c r="P37" s="31">
        <v>190</v>
      </c>
      <c r="Q37" s="32">
        <v>10</v>
      </c>
      <c r="R37" s="31">
        <v>190</v>
      </c>
      <c r="S37" s="32">
        <v>10</v>
      </c>
      <c r="T37" s="31">
        <v>190</v>
      </c>
      <c r="U37" s="32">
        <v>10</v>
      </c>
      <c r="V37" s="31">
        <v>190</v>
      </c>
      <c r="W37" s="32">
        <v>10</v>
      </c>
      <c r="X37" s="31">
        <v>190</v>
      </c>
      <c r="Y37" s="32">
        <v>10</v>
      </c>
      <c r="Z37" s="31">
        <v>190</v>
      </c>
      <c r="AA37" s="32">
        <v>10</v>
      </c>
      <c r="AB37" s="31">
        <v>190</v>
      </c>
      <c r="AC37" s="32">
        <v>10</v>
      </c>
      <c r="AD37" s="31">
        <v>190</v>
      </c>
      <c r="AE37" s="35"/>
      <c r="AF37" s="18"/>
    </row>
    <row r="38" spans="2:32" ht="13.5" customHeight="1" x14ac:dyDescent="0.2">
      <c r="B38" s="27"/>
      <c r="C38" s="91" t="s">
        <v>46</v>
      </c>
      <c r="D38" s="28">
        <f t="shared" si="1"/>
        <v>240</v>
      </c>
      <c r="E38" s="33" t="s">
        <v>231</v>
      </c>
      <c r="F38" s="30">
        <f t="shared" si="0"/>
        <v>2880</v>
      </c>
      <c r="G38" s="32">
        <v>20</v>
      </c>
      <c r="H38" s="31">
        <v>240</v>
      </c>
      <c r="I38" s="32">
        <v>20</v>
      </c>
      <c r="J38" s="31">
        <v>240</v>
      </c>
      <c r="K38" s="32">
        <v>20</v>
      </c>
      <c r="L38" s="31">
        <v>240</v>
      </c>
      <c r="M38" s="32">
        <v>20</v>
      </c>
      <c r="N38" s="31">
        <v>240</v>
      </c>
      <c r="O38" s="32">
        <v>20</v>
      </c>
      <c r="P38" s="31">
        <v>240</v>
      </c>
      <c r="Q38" s="32">
        <v>20</v>
      </c>
      <c r="R38" s="31">
        <v>240</v>
      </c>
      <c r="S38" s="32">
        <v>20</v>
      </c>
      <c r="T38" s="31">
        <v>240</v>
      </c>
      <c r="U38" s="32">
        <v>20</v>
      </c>
      <c r="V38" s="31">
        <v>240</v>
      </c>
      <c r="W38" s="32">
        <v>20</v>
      </c>
      <c r="X38" s="31">
        <v>240</v>
      </c>
      <c r="Y38" s="32">
        <v>20</v>
      </c>
      <c r="Z38" s="31">
        <v>240</v>
      </c>
      <c r="AA38" s="32">
        <v>20</v>
      </c>
      <c r="AB38" s="31">
        <v>240</v>
      </c>
      <c r="AC38" s="32">
        <v>20</v>
      </c>
      <c r="AD38" s="31">
        <v>240</v>
      </c>
      <c r="AE38" s="35"/>
      <c r="AF38" s="18"/>
    </row>
    <row r="39" spans="2:32" ht="13.5" customHeight="1" x14ac:dyDescent="0.2">
      <c r="B39" s="27"/>
      <c r="C39" s="91" t="s">
        <v>256</v>
      </c>
      <c r="D39" s="28">
        <f t="shared" si="1"/>
        <v>72</v>
      </c>
      <c r="E39" s="33" t="s">
        <v>231</v>
      </c>
      <c r="F39" s="30">
        <f t="shared" si="0"/>
        <v>1368</v>
      </c>
      <c r="G39" s="32">
        <v>6</v>
      </c>
      <c r="H39" s="31">
        <v>114</v>
      </c>
      <c r="I39" s="32">
        <v>6</v>
      </c>
      <c r="J39" s="31">
        <v>114</v>
      </c>
      <c r="K39" s="32">
        <v>6</v>
      </c>
      <c r="L39" s="31">
        <v>114</v>
      </c>
      <c r="M39" s="32">
        <v>6</v>
      </c>
      <c r="N39" s="31">
        <v>114</v>
      </c>
      <c r="O39" s="32">
        <v>6</v>
      </c>
      <c r="P39" s="31">
        <v>114</v>
      </c>
      <c r="Q39" s="32">
        <v>6</v>
      </c>
      <c r="R39" s="31">
        <v>114</v>
      </c>
      <c r="S39" s="32">
        <v>6</v>
      </c>
      <c r="T39" s="31">
        <v>114</v>
      </c>
      <c r="U39" s="32">
        <v>6</v>
      </c>
      <c r="V39" s="31">
        <v>114</v>
      </c>
      <c r="W39" s="32">
        <v>6</v>
      </c>
      <c r="X39" s="31">
        <v>114</v>
      </c>
      <c r="Y39" s="32">
        <v>6</v>
      </c>
      <c r="Z39" s="31">
        <v>114</v>
      </c>
      <c r="AA39" s="32">
        <v>6</v>
      </c>
      <c r="AB39" s="31">
        <v>114</v>
      </c>
      <c r="AC39" s="32">
        <v>6</v>
      </c>
      <c r="AD39" s="31">
        <v>114</v>
      </c>
      <c r="AE39" s="35"/>
      <c r="AF39" s="18"/>
    </row>
    <row r="40" spans="2:32" ht="13.5" customHeight="1" x14ac:dyDescent="0.2">
      <c r="B40" s="27"/>
      <c r="C40" s="91" t="s">
        <v>257</v>
      </c>
      <c r="D40" s="28">
        <f t="shared" si="1"/>
        <v>48</v>
      </c>
      <c r="E40" s="33" t="s">
        <v>231</v>
      </c>
      <c r="F40" s="30">
        <f t="shared" si="0"/>
        <v>816</v>
      </c>
      <c r="G40" s="32">
        <v>4</v>
      </c>
      <c r="H40" s="31">
        <v>68</v>
      </c>
      <c r="I40" s="32">
        <v>4</v>
      </c>
      <c r="J40" s="31">
        <v>68</v>
      </c>
      <c r="K40" s="32">
        <v>4</v>
      </c>
      <c r="L40" s="31">
        <v>68</v>
      </c>
      <c r="M40" s="32">
        <v>4</v>
      </c>
      <c r="N40" s="31">
        <v>68</v>
      </c>
      <c r="O40" s="32">
        <v>4</v>
      </c>
      <c r="P40" s="31">
        <v>68</v>
      </c>
      <c r="Q40" s="32">
        <v>4</v>
      </c>
      <c r="R40" s="31">
        <v>68</v>
      </c>
      <c r="S40" s="32">
        <v>4</v>
      </c>
      <c r="T40" s="31">
        <v>68</v>
      </c>
      <c r="U40" s="32">
        <v>4</v>
      </c>
      <c r="V40" s="31">
        <v>68</v>
      </c>
      <c r="W40" s="32">
        <v>4</v>
      </c>
      <c r="X40" s="31">
        <v>68</v>
      </c>
      <c r="Y40" s="32">
        <v>4</v>
      </c>
      <c r="Z40" s="31">
        <v>68</v>
      </c>
      <c r="AA40" s="32">
        <v>4</v>
      </c>
      <c r="AB40" s="31">
        <v>68</v>
      </c>
      <c r="AC40" s="32">
        <v>4</v>
      </c>
      <c r="AD40" s="31">
        <v>68</v>
      </c>
      <c r="AE40" s="35"/>
      <c r="AF40" s="18"/>
    </row>
    <row r="41" spans="2:32" ht="15" customHeight="1" x14ac:dyDescent="0.2">
      <c r="B41" s="27"/>
      <c r="C41" s="91" t="s">
        <v>258</v>
      </c>
      <c r="D41" s="28">
        <f t="shared" si="1"/>
        <v>24</v>
      </c>
      <c r="E41" s="33" t="s">
        <v>231</v>
      </c>
      <c r="F41" s="30">
        <f t="shared" si="0"/>
        <v>360</v>
      </c>
      <c r="G41" s="34">
        <v>2</v>
      </c>
      <c r="H41" s="31">
        <v>30</v>
      </c>
      <c r="I41" s="34">
        <v>2</v>
      </c>
      <c r="J41" s="31">
        <v>30</v>
      </c>
      <c r="K41" s="34">
        <v>2</v>
      </c>
      <c r="L41" s="31">
        <v>30</v>
      </c>
      <c r="M41" s="34">
        <v>2</v>
      </c>
      <c r="N41" s="31">
        <v>30</v>
      </c>
      <c r="O41" s="34">
        <v>2</v>
      </c>
      <c r="P41" s="31">
        <v>30</v>
      </c>
      <c r="Q41" s="34">
        <v>2</v>
      </c>
      <c r="R41" s="31">
        <v>30</v>
      </c>
      <c r="S41" s="34">
        <v>2</v>
      </c>
      <c r="T41" s="31">
        <v>30</v>
      </c>
      <c r="U41" s="34">
        <v>2</v>
      </c>
      <c r="V41" s="31">
        <v>30</v>
      </c>
      <c r="W41" s="34">
        <v>2</v>
      </c>
      <c r="X41" s="31">
        <v>30</v>
      </c>
      <c r="Y41" s="34">
        <v>2</v>
      </c>
      <c r="Z41" s="31">
        <v>30</v>
      </c>
      <c r="AA41" s="34">
        <v>2</v>
      </c>
      <c r="AB41" s="31">
        <v>30</v>
      </c>
      <c r="AC41" s="34">
        <v>2</v>
      </c>
      <c r="AD41" s="31">
        <v>30</v>
      </c>
      <c r="AE41" s="35"/>
      <c r="AF41" s="18"/>
    </row>
    <row r="42" spans="2:32" ht="15" customHeight="1" x14ac:dyDescent="0.2">
      <c r="B42" s="27"/>
      <c r="C42" s="91" t="s">
        <v>259</v>
      </c>
      <c r="D42" s="28">
        <f t="shared" si="1"/>
        <v>24</v>
      </c>
      <c r="E42" s="33" t="s">
        <v>231</v>
      </c>
      <c r="F42" s="30">
        <f t="shared" si="0"/>
        <v>624</v>
      </c>
      <c r="G42" s="34">
        <v>2</v>
      </c>
      <c r="H42" s="31">
        <v>52</v>
      </c>
      <c r="I42" s="34">
        <v>2</v>
      </c>
      <c r="J42" s="31">
        <v>52</v>
      </c>
      <c r="K42" s="34">
        <v>2</v>
      </c>
      <c r="L42" s="31">
        <v>52</v>
      </c>
      <c r="M42" s="34">
        <v>2</v>
      </c>
      <c r="N42" s="31">
        <v>52</v>
      </c>
      <c r="O42" s="34">
        <v>2</v>
      </c>
      <c r="P42" s="31">
        <v>52</v>
      </c>
      <c r="Q42" s="34">
        <v>2</v>
      </c>
      <c r="R42" s="31">
        <v>52</v>
      </c>
      <c r="S42" s="34">
        <v>2</v>
      </c>
      <c r="T42" s="31">
        <v>52</v>
      </c>
      <c r="U42" s="34">
        <v>2</v>
      </c>
      <c r="V42" s="31">
        <v>52</v>
      </c>
      <c r="W42" s="34">
        <v>2</v>
      </c>
      <c r="X42" s="31">
        <v>52</v>
      </c>
      <c r="Y42" s="34">
        <v>2</v>
      </c>
      <c r="Z42" s="31">
        <v>52</v>
      </c>
      <c r="AA42" s="34">
        <v>2</v>
      </c>
      <c r="AB42" s="31">
        <v>52</v>
      </c>
      <c r="AC42" s="34">
        <v>2</v>
      </c>
      <c r="AD42" s="31">
        <v>52</v>
      </c>
      <c r="AE42" s="35"/>
      <c r="AF42" s="18"/>
    </row>
    <row r="43" spans="2:32" ht="15" customHeight="1" x14ac:dyDescent="0.2">
      <c r="B43" s="27"/>
      <c r="C43" s="91" t="s">
        <v>260</v>
      </c>
      <c r="D43" s="28">
        <f t="shared" si="1"/>
        <v>36</v>
      </c>
      <c r="E43" s="33" t="s">
        <v>37</v>
      </c>
      <c r="F43" s="30">
        <f t="shared" si="0"/>
        <v>972</v>
      </c>
      <c r="G43" s="34">
        <v>3</v>
      </c>
      <c r="H43" s="31">
        <v>81</v>
      </c>
      <c r="I43" s="34">
        <v>3</v>
      </c>
      <c r="J43" s="31">
        <v>81</v>
      </c>
      <c r="K43" s="34">
        <v>3</v>
      </c>
      <c r="L43" s="31">
        <v>81</v>
      </c>
      <c r="M43" s="34">
        <v>3</v>
      </c>
      <c r="N43" s="31">
        <v>81</v>
      </c>
      <c r="O43" s="34">
        <v>3</v>
      </c>
      <c r="P43" s="31">
        <v>81</v>
      </c>
      <c r="Q43" s="34">
        <v>3</v>
      </c>
      <c r="R43" s="31">
        <v>81</v>
      </c>
      <c r="S43" s="34">
        <v>3</v>
      </c>
      <c r="T43" s="31">
        <v>81</v>
      </c>
      <c r="U43" s="34">
        <v>3</v>
      </c>
      <c r="V43" s="31">
        <v>81</v>
      </c>
      <c r="W43" s="34">
        <v>3</v>
      </c>
      <c r="X43" s="31">
        <v>81</v>
      </c>
      <c r="Y43" s="34">
        <v>3</v>
      </c>
      <c r="Z43" s="31">
        <v>81</v>
      </c>
      <c r="AA43" s="34">
        <v>3</v>
      </c>
      <c r="AB43" s="31">
        <v>81</v>
      </c>
      <c r="AC43" s="34">
        <v>3</v>
      </c>
      <c r="AD43" s="31">
        <v>81</v>
      </c>
      <c r="AE43" s="35"/>
      <c r="AF43" s="18"/>
    </row>
    <row r="44" spans="2:32" ht="24" customHeight="1" x14ac:dyDescent="0.2">
      <c r="B44" s="27"/>
      <c r="C44" s="91" t="s">
        <v>47</v>
      </c>
      <c r="D44" s="28">
        <f t="shared" si="1"/>
        <v>360</v>
      </c>
      <c r="E44" s="33" t="s">
        <v>37</v>
      </c>
      <c r="F44" s="30">
        <f t="shared" si="0"/>
        <v>20520</v>
      </c>
      <c r="G44" s="34">
        <v>30</v>
      </c>
      <c r="H44" s="31">
        <v>1710</v>
      </c>
      <c r="I44" s="34">
        <v>30</v>
      </c>
      <c r="J44" s="31">
        <v>1710</v>
      </c>
      <c r="K44" s="34">
        <v>30</v>
      </c>
      <c r="L44" s="31">
        <v>1710</v>
      </c>
      <c r="M44" s="34">
        <v>30</v>
      </c>
      <c r="N44" s="31">
        <v>1710</v>
      </c>
      <c r="O44" s="34">
        <v>30</v>
      </c>
      <c r="P44" s="31">
        <v>1710</v>
      </c>
      <c r="Q44" s="34">
        <v>30</v>
      </c>
      <c r="R44" s="31">
        <v>1710</v>
      </c>
      <c r="S44" s="34">
        <v>30</v>
      </c>
      <c r="T44" s="31">
        <v>1710</v>
      </c>
      <c r="U44" s="34">
        <v>30</v>
      </c>
      <c r="V44" s="31">
        <v>1710</v>
      </c>
      <c r="W44" s="34">
        <v>30</v>
      </c>
      <c r="X44" s="31">
        <v>1710</v>
      </c>
      <c r="Y44" s="34">
        <v>30</v>
      </c>
      <c r="Z44" s="31">
        <v>1710</v>
      </c>
      <c r="AA44" s="34">
        <v>30</v>
      </c>
      <c r="AB44" s="31">
        <v>1710</v>
      </c>
      <c r="AC44" s="34">
        <v>30</v>
      </c>
      <c r="AD44" s="31">
        <v>1710</v>
      </c>
      <c r="AE44" s="36"/>
      <c r="AF44" s="18"/>
    </row>
    <row r="45" spans="2:32" ht="14.25" customHeight="1" x14ac:dyDescent="0.2">
      <c r="B45" s="27"/>
      <c r="C45" s="91" t="s">
        <v>261</v>
      </c>
      <c r="D45" s="28">
        <f t="shared" si="1"/>
        <v>120</v>
      </c>
      <c r="E45" s="33" t="s">
        <v>37</v>
      </c>
      <c r="F45" s="30">
        <f t="shared" si="0"/>
        <v>2160</v>
      </c>
      <c r="G45" s="28">
        <v>10</v>
      </c>
      <c r="H45" s="31">
        <v>180</v>
      </c>
      <c r="I45" s="28">
        <v>10</v>
      </c>
      <c r="J45" s="31">
        <v>180</v>
      </c>
      <c r="K45" s="28">
        <v>10</v>
      </c>
      <c r="L45" s="31">
        <v>180</v>
      </c>
      <c r="M45" s="28">
        <v>10</v>
      </c>
      <c r="N45" s="31">
        <v>180</v>
      </c>
      <c r="O45" s="28">
        <v>10</v>
      </c>
      <c r="P45" s="31">
        <v>180</v>
      </c>
      <c r="Q45" s="28">
        <v>10</v>
      </c>
      <c r="R45" s="31">
        <v>180</v>
      </c>
      <c r="S45" s="28">
        <v>10</v>
      </c>
      <c r="T45" s="31">
        <v>180</v>
      </c>
      <c r="U45" s="28">
        <v>10</v>
      </c>
      <c r="V45" s="31">
        <v>180</v>
      </c>
      <c r="W45" s="28">
        <v>10</v>
      </c>
      <c r="X45" s="31">
        <v>180</v>
      </c>
      <c r="Y45" s="28">
        <v>10</v>
      </c>
      <c r="Z45" s="31">
        <v>180</v>
      </c>
      <c r="AA45" s="28">
        <v>10</v>
      </c>
      <c r="AB45" s="31">
        <v>180</v>
      </c>
      <c r="AC45" s="28">
        <v>10</v>
      </c>
      <c r="AD45" s="31">
        <v>180</v>
      </c>
      <c r="AE45" s="36"/>
      <c r="AF45" s="18"/>
    </row>
    <row r="46" spans="2:32" ht="14.25" customHeight="1" x14ac:dyDescent="0.2">
      <c r="B46" s="27"/>
      <c r="C46" s="91" t="s">
        <v>262</v>
      </c>
      <c r="D46" s="28">
        <f t="shared" si="1"/>
        <v>60</v>
      </c>
      <c r="E46" s="33" t="s">
        <v>37</v>
      </c>
      <c r="F46" s="30">
        <f t="shared" si="0"/>
        <v>5640</v>
      </c>
      <c r="G46" s="28">
        <v>5</v>
      </c>
      <c r="H46" s="31">
        <v>470</v>
      </c>
      <c r="I46" s="28">
        <v>5</v>
      </c>
      <c r="J46" s="31">
        <v>470</v>
      </c>
      <c r="K46" s="28">
        <v>5</v>
      </c>
      <c r="L46" s="31">
        <v>470</v>
      </c>
      <c r="M46" s="28">
        <v>5</v>
      </c>
      <c r="N46" s="31">
        <v>470</v>
      </c>
      <c r="O46" s="28">
        <v>5</v>
      </c>
      <c r="P46" s="31">
        <v>470</v>
      </c>
      <c r="Q46" s="28">
        <v>5</v>
      </c>
      <c r="R46" s="31">
        <v>470</v>
      </c>
      <c r="S46" s="28">
        <v>5</v>
      </c>
      <c r="T46" s="31">
        <v>470</v>
      </c>
      <c r="U46" s="28">
        <v>5</v>
      </c>
      <c r="V46" s="31">
        <v>470</v>
      </c>
      <c r="W46" s="28">
        <v>5</v>
      </c>
      <c r="X46" s="31">
        <v>470</v>
      </c>
      <c r="Y46" s="28">
        <v>5</v>
      </c>
      <c r="Z46" s="31">
        <v>470</v>
      </c>
      <c r="AA46" s="28">
        <v>5</v>
      </c>
      <c r="AB46" s="31">
        <v>470</v>
      </c>
      <c r="AC46" s="28">
        <v>5</v>
      </c>
      <c r="AD46" s="31">
        <v>470</v>
      </c>
      <c r="AE46" s="36"/>
      <c r="AF46" s="18"/>
    </row>
    <row r="47" spans="2:32" ht="12.75" x14ac:dyDescent="0.2">
      <c r="B47" s="27"/>
      <c r="C47" s="91" t="s">
        <v>263</v>
      </c>
      <c r="D47" s="28">
        <f t="shared" si="1"/>
        <v>240</v>
      </c>
      <c r="E47" s="33" t="s">
        <v>37</v>
      </c>
      <c r="F47" s="30">
        <f t="shared" si="0"/>
        <v>1200</v>
      </c>
      <c r="G47" s="28">
        <v>20</v>
      </c>
      <c r="H47" s="31">
        <v>100</v>
      </c>
      <c r="I47" s="28">
        <v>20</v>
      </c>
      <c r="J47" s="31">
        <v>100</v>
      </c>
      <c r="K47" s="28">
        <v>20</v>
      </c>
      <c r="L47" s="31">
        <v>100</v>
      </c>
      <c r="M47" s="28">
        <v>20</v>
      </c>
      <c r="N47" s="31">
        <v>100</v>
      </c>
      <c r="O47" s="28">
        <v>20</v>
      </c>
      <c r="P47" s="31">
        <v>100</v>
      </c>
      <c r="Q47" s="28">
        <v>20</v>
      </c>
      <c r="R47" s="31">
        <v>100</v>
      </c>
      <c r="S47" s="28">
        <v>20</v>
      </c>
      <c r="T47" s="31">
        <v>100</v>
      </c>
      <c r="U47" s="28">
        <v>20</v>
      </c>
      <c r="V47" s="31">
        <v>100</v>
      </c>
      <c r="W47" s="28">
        <v>20</v>
      </c>
      <c r="X47" s="31">
        <v>100</v>
      </c>
      <c r="Y47" s="28">
        <v>20</v>
      </c>
      <c r="Z47" s="31">
        <v>100</v>
      </c>
      <c r="AA47" s="28">
        <v>20</v>
      </c>
      <c r="AB47" s="31">
        <v>100</v>
      </c>
      <c r="AC47" s="28">
        <v>20</v>
      </c>
      <c r="AD47" s="31">
        <v>100</v>
      </c>
      <c r="AE47" s="36"/>
      <c r="AF47" s="18"/>
    </row>
    <row r="48" spans="2:32" ht="13.5" customHeight="1" x14ac:dyDescent="0.2">
      <c r="B48" s="27"/>
      <c r="C48" s="91" t="s">
        <v>48</v>
      </c>
      <c r="D48" s="28">
        <f t="shared" si="1"/>
        <v>1200</v>
      </c>
      <c r="E48" s="33" t="s">
        <v>37</v>
      </c>
      <c r="F48" s="30">
        <f t="shared" si="0"/>
        <v>3600</v>
      </c>
      <c r="G48" s="28">
        <v>100</v>
      </c>
      <c r="H48" s="31">
        <v>300</v>
      </c>
      <c r="I48" s="28">
        <v>100</v>
      </c>
      <c r="J48" s="31">
        <v>300</v>
      </c>
      <c r="K48" s="28">
        <v>100</v>
      </c>
      <c r="L48" s="31">
        <v>300</v>
      </c>
      <c r="M48" s="28">
        <v>100</v>
      </c>
      <c r="N48" s="31">
        <v>300</v>
      </c>
      <c r="O48" s="28">
        <v>100</v>
      </c>
      <c r="P48" s="31">
        <v>300</v>
      </c>
      <c r="Q48" s="28">
        <v>100</v>
      </c>
      <c r="R48" s="31">
        <v>300</v>
      </c>
      <c r="S48" s="28">
        <v>100</v>
      </c>
      <c r="T48" s="31">
        <v>300</v>
      </c>
      <c r="U48" s="28">
        <v>100</v>
      </c>
      <c r="V48" s="31">
        <v>300</v>
      </c>
      <c r="W48" s="28">
        <v>100</v>
      </c>
      <c r="X48" s="31">
        <v>300</v>
      </c>
      <c r="Y48" s="28">
        <v>100</v>
      </c>
      <c r="Z48" s="31">
        <v>300</v>
      </c>
      <c r="AA48" s="28">
        <v>100</v>
      </c>
      <c r="AB48" s="31">
        <v>300</v>
      </c>
      <c r="AC48" s="28">
        <v>100</v>
      </c>
      <c r="AD48" s="31">
        <v>300</v>
      </c>
      <c r="AE48" s="36"/>
      <c r="AF48" s="18"/>
    </row>
    <row r="49" spans="2:32" ht="12.75" customHeight="1" x14ac:dyDescent="0.2">
      <c r="B49" s="27"/>
      <c r="C49" s="91" t="s">
        <v>264</v>
      </c>
      <c r="D49" s="28">
        <f t="shared" si="1"/>
        <v>60</v>
      </c>
      <c r="E49" s="33" t="s">
        <v>37</v>
      </c>
      <c r="F49" s="30">
        <f t="shared" si="0"/>
        <v>600</v>
      </c>
      <c r="G49" s="28">
        <v>5</v>
      </c>
      <c r="H49" s="31">
        <v>50</v>
      </c>
      <c r="I49" s="28">
        <v>5</v>
      </c>
      <c r="J49" s="31">
        <v>50</v>
      </c>
      <c r="K49" s="28">
        <v>5</v>
      </c>
      <c r="L49" s="31">
        <v>50</v>
      </c>
      <c r="M49" s="28">
        <v>5</v>
      </c>
      <c r="N49" s="31">
        <v>50</v>
      </c>
      <c r="O49" s="28">
        <v>5</v>
      </c>
      <c r="P49" s="31">
        <v>50</v>
      </c>
      <c r="Q49" s="28">
        <v>5</v>
      </c>
      <c r="R49" s="31">
        <v>50</v>
      </c>
      <c r="S49" s="28">
        <v>5</v>
      </c>
      <c r="T49" s="31">
        <v>50</v>
      </c>
      <c r="U49" s="28">
        <v>5</v>
      </c>
      <c r="V49" s="31">
        <v>50</v>
      </c>
      <c r="W49" s="28">
        <v>5</v>
      </c>
      <c r="X49" s="31">
        <v>50</v>
      </c>
      <c r="Y49" s="28">
        <v>5</v>
      </c>
      <c r="Z49" s="31">
        <v>50</v>
      </c>
      <c r="AA49" s="28">
        <v>5</v>
      </c>
      <c r="AB49" s="31">
        <v>50</v>
      </c>
      <c r="AC49" s="28">
        <v>5</v>
      </c>
      <c r="AD49" s="31">
        <v>50</v>
      </c>
      <c r="AE49" s="36"/>
      <c r="AF49" s="18"/>
    </row>
    <row r="50" spans="2:32" ht="13.5" customHeight="1" x14ac:dyDescent="0.2">
      <c r="B50" s="27"/>
      <c r="C50" s="91" t="s">
        <v>49</v>
      </c>
      <c r="D50" s="28">
        <f t="shared" si="1"/>
        <v>300</v>
      </c>
      <c r="E50" s="33" t="s">
        <v>37</v>
      </c>
      <c r="F50" s="30">
        <f t="shared" si="0"/>
        <v>2040</v>
      </c>
      <c r="G50" s="28">
        <v>25</v>
      </c>
      <c r="H50" s="31">
        <v>170</v>
      </c>
      <c r="I50" s="28">
        <v>25</v>
      </c>
      <c r="J50" s="31">
        <v>170</v>
      </c>
      <c r="K50" s="28">
        <v>25</v>
      </c>
      <c r="L50" s="31">
        <v>170</v>
      </c>
      <c r="M50" s="28">
        <v>25</v>
      </c>
      <c r="N50" s="31">
        <v>170</v>
      </c>
      <c r="O50" s="28">
        <v>25</v>
      </c>
      <c r="P50" s="31">
        <v>170</v>
      </c>
      <c r="Q50" s="28">
        <v>25</v>
      </c>
      <c r="R50" s="31">
        <v>170</v>
      </c>
      <c r="S50" s="28">
        <v>25</v>
      </c>
      <c r="T50" s="31">
        <v>170</v>
      </c>
      <c r="U50" s="28">
        <v>25</v>
      </c>
      <c r="V50" s="31">
        <v>170</v>
      </c>
      <c r="W50" s="28">
        <v>25</v>
      </c>
      <c r="X50" s="31">
        <v>170</v>
      </c>
      <c r="Y50" s="28">
        <v>25</v>
      </c>
      <c r="Z50" s="31">
        <v>170</v>
      </c>
      <c r="AA50" s="28">
        <v>25</v>
      </c>
      <c r="AB50" s="31">
        <v>170</v>
      </c>
      <c r="AC50" s="28">
        <v>25</v>
      </c>
      <c r="AD50" s="31">
        <v>170</v>
      </c>
      <c r="AE50" s="36"/>
      <c r="AF50" s="18"/>
    </row>
    <row r="51" spans="2:32" ht="21.75" customHeight="1" x14ac:dyDescent="0.2">
      <c r="B51" s="27"/>
      <c r="C51" s="91" t="s">
        <v>265</v>
      </c>
      <c r="D51" s="28">
        <f t="shared" si="1"/>
        <v>120</v>
      </c>
      <c r="E51" s="33" t="s">
        <v>37</v>
      </c>
      <c r="F51" s="30">
        <f t="shared" si="0"/>
        <v>2040</v>
      </c>
      <c r="G51" s="28">
        <v>10</v>
      </c>
      <c r="H51" s="31">
        <v>170</v>
      </c>
      <c r="I51" s="28">
        <v>10</v>
      </c>
      <c r="J51" s="31">
        <v>170</v>
      </c>
      <c r="K51" s="28">
        <v>10</v>
      </c>
      <c r="L51" s="31">
        <v>170</v>
      </c>
      <c r="M51" s="28">
        <v>10</v>
      </c>
      <c r="N51" s="31">
        <v>170</v>
      </c>
      <c r="O51" s="28">
        <v>10</v>
      </c>
      <c r="P51" s="31">
        <v>170</v>
      </c>
      <c r="Q51" s="28">
        <v>10</v>
      </c>
      <c r="R51" s="31">
        <v>170</v>
      </c>
      <c r="S51" s="28">
        <v>10</v>
      </c>
      <c r="T51" s="31">
        <v>170</v>
      </c>
      <c r="U51" s="28">
        <v>10</v>
      </c>
      <c r="V51" s="31">
        <v>170</v>
      </c>
      <c r="W51" s="28">
        <v>10</v>
      </c>
      <c r="X51" s="31">
        <v>170</v>
      </c>
      <c r="Y51" s="28">
        <v>10</v>
      </c>
      <c r="Z51" s="31">
        <v>170</v>
      </c>
      <c r="AA51" s="28">
        <v>10</v>
      </c>
      <c r="AB51" s="31">
        <v>170</v>
      </c>
      <c r="AC51" s="28">
        <v>10</v>
      </c>
      <c r="AD51" s="31">
        <v>170</v>
      </c>
      <c r="AE51" s="36"/>
      <c r="AF51" s="18"/>
    </row>
    <row r="52" spans="2:32" ht="12" customHeight="1" x14ac:dyDescent="0.2">
      <c r="B52" s="27"/>
      <c r="C52" s="91" t="s">
        <v>239</v>
      </c>
      <c r="D52" s="28">
        <f t="shared" si="1"/>
        <v>300</v>
      </c>
      <c r="E52" s="33" t="s">
        <v>37</v>
      </c>
      <c r="F52" s="30">
        <f t="shared" si="0"/>
        <v>12000</v>
      </c>
      <c r="G52" s="28">
        <v>25</v>
      </c>
      <c r="H52" s="31">
        <v>1000</v>
      </c>
      <c r="I52" s="28">
        <v>25</v>
      </c>
      <c r="J52" s="31">
        <v>1000</v>
      </c>
      <c r="K52" s="28">
        <v>25</v>
      </c>
      <c r="L52" s="31">
        <v>1000</v>
      </c>
      <c r="M52" s="28">
        <v>25</v>
      </c>
      <c r="N52" s="31">
        <v>1000</v>
      </c>
      <c r="O52" s="28">
        <v>25</v>
      </c>
      <c r="P52" s="31">
        <v>1000</v>
      </c>
      <c r="Q52" s="28">
        <v>25</v>
      </c>
      <c r="R52" s="31">
        <v>1000</v>
      </c>
      <c r="S52" s="28">
        <v>25</v>
      </c>
      <c r="T52" s="31">
        <v>1000</v>
      </c>
      <c r="U52" s="28">
        <v>25</v>
      </c>
      <c r="V52" s="31">
        <v>1000</v>
      </c>
      <c r="W52" s="28">
        <v>25</v>
      </c>
      <c r="X52" s="31">
        <v>1000</v>
      </c>
      <c r="Y52" s="28">
        <v>25</v>
      </c>
      <c r="Z52" s="31">
        <v>1000</v>
      </c>
      <c r="AA52" s="28">
        <v>25</v>
      </c>
      <c r="AB52" s="31">
        <v>1000</v>
      </c>
      <c r="AC52" s="28">
        <v>25</v>
      </c>
      <c r="AD52" s="31">
        <v>1000</v>
      </c>
      <c r="AE52" s="36"/>
      <c r="AF52" s="18"/>
    </row>
    <row r="53" spans="2:32" ht="12" customHeight="1" x14ac:dyDescent="0.2">
      <c r="B53" s="27"/>
      <c r="C53" s="91" t="s">
        <v>266</v>
      </c>
      <c r="D53" s="28">
        <f t="shared" ref="D53:D70" si="2">G53+I53+K53+M53+O53+Q53+S53+U53+W53+Y53+AA53+AC53</f>
        <v>120</v>
      </c>
      <c r="E53" s="33" t="s">
        <v>37</v>
      </c>
      <c r="F53" s="30">
        <f t="shared" ref="F53:F70" si="3">SUM(H53,J53,L53,N53,P53,R53,T53,V53,X53,Z53,AB53,AD53)</f>
        <v>7200</v>
      </c>
      <c r="G53" s="28">
        <v>10</v>
      </c>
      <c r="H53" s="31">
        <v>600</v>
      </c>
      <c r="I53" s="28">
        <v>10</v>
      </c>
      <c r="J53" s="31">
        <v>600</v>
      </c>
      <c r="K53" s="28">
        <v>10</v>
      </c>
      <c r="L53" s="31">
        <v>600</v>
      </c>
      <c r="M53" s="28">
        <v>10</v>
      </c>
      <c r="N53" s="31">
        <v>600</v>
      </c>
      <c r="O53" s="28">
        <v>10</v>
      </c>
      <c r="P53" s="31">
        <v>600</v>
      </c>
      <c r="Q53" s="28">
        <v>10</v>
      </c>
      <c r="R53" s="31">
        <v>600</v>
      </c>
      <c r="S53" s="28">
        <v>10</v>
      </c>
      <c r="T53" s="31">
        <v>600</v>
      </c>
      <c r="U53" s="28">
        <v>10</v>
      </c>
      <c r="V53" s="31">
        <v>600</v>
      </c>
      <c r="W53" s="28">
        <v>10</v>
      </c>
      <c r="X53" s="31">
        <v>600</v>
      </c>
      <c r="Y53" s="28">
        <v>10</v>
      </c>
      <c r="Z53" s="31">
        <v>600</v>
      </c>
      <c r="AA53" s="28">
        <v>10</v>
      </c>
      <c r="AB53" s="31">
        <v>600</v>
      </c>
      <c r="AC53" s="28">
        <v>10</v>
      </c>
      <c r="AD53" s="31">
        <v>600</v>
      </c>
      <c r="AE53" s="36"/>
      <c r="AF53" s="18"/>
    </row>
    <row r="54" spans="2:32" ht="12" customHeight="1" x14ac:dyDescent="0.2">
      <c r="B54" s="27"/>
      <c r="C54" s="91" t="s">
        <v>268</v>
      </c>
      <c r="D54" s="28">
        <f t="shared" si="2"/>
        <v>12</v>
      </c>
      <c r="E54" s="33" t="s">
        <v>36</v>
      </c>
      <c r="F54" s="30">
        <f t="shared" si="3"/>
        <v>4560</v>
      </c>
      <c r="G54" s="28">
        <v>1</v>
      </c>
      <c r="H54" s="31">
        <v>380</v>
      </c>
      <c r="I54" s="28">
        <v>1</v>
      </c>
      <c r="J54" s="31">
        <v>380</v>
      </c>
      <c r="K54" s="28">
        <v>1</v>
      </c>
      <c r="L54" s="31">
        <v>380</v>
      </c>
      <c r="M54" s="28">
        <v>1</v>
      </c>
      <c r="N54" s="31">
        <v>380</v>
      </c>
      <c r="O54" s="28">
        <v>1</v>
      </c>
      <c r="P54" s="31">
        <v>380</v>
      </c>
      <c r="Q54" s="28">
        <v>1</v>
      </c>
      <c r="R54" s="31">
        <v>380</v>
      </c>
      <c r="S54" s="28">
        <v>1</v>
      </c>
      <c r="T54" s="31">
        <v>380</v>
      </c>
      <c r="U54" s="28">
        <v>1</v>
      </c>
      <c r="V54" s="31">
        <v>380</v>
      </c>
      <c r="W54" s="28">
        <v>1</v>
      </c>
      <c r="X54" s="31">
        <v>380</v>
      </c>
      <c r="Y54" s="28">
        <v>1</v>
      </c>
      <c r="Z54" s="31">
        <v>380</v>
      </c>
      <c r="AA54" s="28">
        <v>1</v>
      </c>
      <c r="AB54" s="31">
        <v>380</v>
      </c>
      <c r="AC54" s="28">
        <v>1</v>
      </c>
      <c r="AD54" s="31">
        <v>380</v>
      </c>
      <c r="AE54" s="36"/>
      <c r="AF54" s="18"/>
    </row>
    <row r="55" spans="2:32" ht="12" customHeight="1" x14ac:dyDescent="0.2">
      <c r="B55" s="27"/>
      <c r="C55" s="91" t="s">
        <v>269</v>
      </c>
      <c r="D55" s="28">
        <f t="shared" si="2"/>
        <v>240</v>
      </c>
      <c r="E55" s="33" t="s">
        <v>37</v>
      </c>
      <c r="F55" s="30">
        <f t="shared" si="3"/>
        <v>9600</v>
      </c>
      <c r="G55" s="28">
        <v>20</v>
      </c>
      <c r="H55" s="31">
        <v>800</v>
      </c>
      <c r="I55" s="28">
        <v>20</v>
      </c>
      <c r="J55" s="31">
        <v>800</v>
      </c>
      <c r="K55" s="28">
        <v>20</v>
      </c>
      <c r="L55" s="31">
        <v>800</v>
      </c>
      <c r="M55" s="28">
        <v>20</v>
      </c>
      <c r="N55" s="31">
        <v>800</v>
      </c>
      <c r="O55" s="28">
        <v>20</v>
      </c>
      <c r="P55" s="31">
        <v>800</v>
      </c>
      <c r="Q55" s="28">
        <v>20</v>
      </c>
      <c r="R55" s="31">
        <v>800</v>
      </c>
      <c r="S55" s="28">
        <v>20</v>
      </c>
      <c r="T55" s="31">
        <v>800</v>
      </c>
      <c r="U55" s="28">
        <v>20</v>
      </c>
      <c r="V55" s="31">
        <v>800</v>
      </c>
      <c r="W55" s="28">
        <v>20</v>
      </c>
      <c r="X55" s="31">
        <v>800</v>
      </c>
      <c r="Y55" s="28">
        <v>20</v>
      </c>
      <c r="Z55" s="31">
        <v>800</v>
      </c>
      <c r="AA55" s="28">
        <v>20</v>
      </c>
      <c r="AB55" s="31">
        <v>800</v>
      </c>
      <c r="AC55" s="28">
        <v>20</v>
      </c>
      <c r="AD55" s="31">
        <v>800</v>
      </c>
      <c r="AE55" s="36"/>
      <c r="AF55" s="18"/>
    </row>
    <row r="56" spans="2:32" ht="23.25" customHeight="1" x14ac:dyDescent="0.2">
      <c r="B56" s="27"/>
      <c r="C56" s="91" t="s">
        <v>270</v>
      </c>
      <c r="D56" s="28">
        <f t="shared" si="2"/>
        <v>480</v>
      </c>
      <c r="E56" s="33" t="s">
        <v>37</v>
      </c>
      <c r="F56" s="30">
        <f t="shared" si="3"/>
        <v>21120</v>
      </c>
      <c r="G56" s="28">
        <v>40</v>
      </c>
      <c r="H56" s="31">
        <v>1760</v>
      </c>
      <c r="I56" s="28">
        <v>40</v>
      </c>
      <c r="J56" s="31">
        <v>1760</v>
      </c>
      <c r="K56" s="28">
        <v>40</v>
      </c>
      <c r="L56" s="31">
        <v>1760</v>
      </c>
      <c r="M56" s="28">
        <v>40</v>
      </c>
      <c r="N56" s="31">
        <v>1760</v>
      </c>
      <c r="O56" s="28">
        <v>40</v>
      </c>
      <c r="P56" s="31">
        <v>1760</v>
      </c>
      <c r="Q56" s="28">
        <v>40</v>
      </c>
      <c r="R56" s="31">
        <v>1760</v>
      </c>
      <c r="S56" s="28">
        <v>40</v>
      </c>
      <c r="T56" s="31">
        <v>1760</v>
      </c>
      <c r="U56" s="28">
        <v>40</v>
      </c>
      <c r="V56" s="31">
        <v>1760</v>
      </c>
      <c r="W56" s="28">
        <v>40</v>
      </c>
      <c r="X56" s="31">
        <v>1760</v>
      </c>
      <c r="Y56" s="28">
        <v>40</v>
      </c>
      <c r="Z56" s="31">
        <v>1760</v>
      </c>
      <c r="AA56" s="28">
        <v>40</v>
      </c>
      <c r="AB56" s="31">
        <v>1760</v>
      </c>
      <c r="AC56" s="28">
        <v>40</v>
      </c>
      <c r="AD56" s="31">
        <v>1760</v>
      </c>
      <c r="AE56" s="36"/>
      <c r="AF56" s="18"/>
    </row>
    <row r="57" spans="2:32" ht="12" customHeight="1" x14ac:dyDescent="0.2">
      <c r="B57" s="27"/>
      <c r="C57" s="91" t="s">
        <v>271</v>
      </c>
      <c r="D57" s="28">
        <f t="shared" si="2"/>
        <v>12</v>
      </c>
      <c r="E57" s="33" t="s">
        <v>36</v>
      </c>
      <c r="F57" s="30">
        <f t="shared" si="3"/>
        <v>4908</v>
      </c>
      <c r="G57" s="28">
        <v>1</v>
      </c>
      <c r="H57" s="31">
        <v>409</v>
      </c>
      <c r="I57" s="28">
        <v>1</v>
      </c>
      <c r="J57" s="31">
        <v>409</v>
      </c>
      <c r="K57" s="28">
        <v>1</v>
      </c>
      <c r="L57" s="31">
        <v>409</v>
      </c>
      <c r="M57" s="28">
        <v>1</v>
      </c>
      <c r="N57" s="31">
        <v>409</v>
      </c>
      <c r="O57" s="28">
        <v>1</v>
      </c>
      <c r="P57" s="31">
        <v>409</v>
      </c>
      <c r="Q57" s="28">
        <v>1</v>
      </c>
      <c r="R57" s="31">
        <v>409</v>
      </c>
      <c r="S57" s="28">
        <v>1</v>
      </c>
      <c r="T57" s="31">
        <v>409</v>
      </c>
      <c r="U57" s="28">
        <v>1</v>
      </c>
      <c r="V57" s="31">
        <v>409</v>
      </c>
      <c r="W57" s="28">
        <v>1</v>
      </c>
      <c r="X57" s="31">
        <v>409</v>
      </c>
      <c r="Y57" s="28">
        <v>1</v>
      </c>
      <c r="Z57" s="31">
        <v>409</v>
      </c>
      <c r="AA57" s="28">
        <v>1</v>
      </c>
      <c r="AB57" s="31">
        <v>409</v>
      </c>
      <c r="AC57" s="28">
        <v>1</v>
      </c>
      <c r="AD57" s="31">
        <v>409</v>
      </c>
      <c r="AE57" s="36"/>
      <c r="AF57" s="18"/>
    </row>
    <row r="58" spans="2:32" ht="12" customHeight="1" x14ac:dyDescent="0.2">
      <c r="B58" s="27"/>
      <c r="C58" s="91" t="s">
        <v>272</v>
      </c>
      <c r="D58" s="28">
        <f t="shared" si="2"/>
        <v>180</v>
      </c>
      <c r="E58" s="33" t="s">
        <v>36</v>
      </c>
      <c r="F58" s="30">
        <f t="shared" si="3"/>
        <v>3600</v>
      </c>
      <c r="G58" s="28">
        <v>15</v>
      </c>
      <c r="H58" s="31">
        <v>300</v>
      </c>
      <c r="I58" s="28">
        <v>15</v>
      </c>
      <c r="J58" s="31">
        <v>300</v>
      </c>
      <c r="K58" s="28">
        <v>15</v>
      </c>
      <c r="L58" s="31">
        <v>300</v>
      </c>
      <c r="M58" s="28">
        <v>15</v>
      </c>
      <c r="N58" s="31">
        <v>300</v>
      </c>
      <c r="O58" s="28">
        <v>15</v>
      </c>
      <c r="P58" s="31">
        <v>300</v>
      </c>
      <c r="Q58" s="28">
        <v>15</v>
      </c>
      <c r="R58" s="31">
        <v>300</v>
      </c>
      <c r="S58" s="28">
        <v>15</v>
      </c>
      <c r="T58" s="31">
        <v>300</v>
      </c>
      <c r="U58" s="28">
        <v>15</v>
      </c>
      <c r="V58" s="31">
        <v>300</v>
      </c>
      <c r="W58" s="28">
        <v>15</v>
      </c>
      <c r="X58" s="31">
        <v>300</v>
      </c>
      <c r="Y58" s="28">
        <v>15</v>
      </c>
      <c r="Z58" s="31">
        <v>300</v>
      </c>
      <c r="AA58" s="28">
        <v>15</v>
      </c>
      <c r="AB58" s="31">
        <v>300</v>
      </c>
      <c r="AC58" s="28">
        <v>15</v>
      </c>
      <c r="AD58" s="31">
        <v>300</v>
      </c>
      <c r="AE58" s="36"/>
      <c r="AF58" s="18"/>
    </row>
    <row r="59" spans="2:32" ht="12" customHeight="1" x14ac:dyDescent="0.2">
      <c r="B59" s="27"/>
      <c r="C59" s="91" t="s">
        <v>273</v>
      </c>
      <c r="D59" s="28">
        <f t="shared" si="2"/>
        <v>600</v>
      </c>
      <c r="E59" s="33" t="s">
        <v>37</v>
      </c>
      <c r="F59" s="30">
        <f t="shared" si="3"/>
        <v>1800</v>
      </c>
      <c r="G59" s="28">
        <v>50</v>
      </c>
      <c r="H59" s="31">
        <v>150</v>
      </c>
      <c r="I59" s="28">
        <v>50</v>
      </c>
      <c r="J59" s="31">
        <v>150</v>
      </c>
      <c r="K59" s="28">
        <v>50</v>
      </c>
      <c r="L59" s="31">
        <v>150</v>
      </c>
      <c r="M59" s="28">
        <v>50</v>
      </c>
      <c r="N59" s="31">
        <v>150</v>
      </c>
      <c r="O59" s="28">
        <v>50</v>
      </c>
      <c r="P59" s="31">
        <v>150</v>
      </c>
      <c r="Q59" s="28">
        <v>50</v>
      </c>
      <c r="R59" s="31">
        <v>150</v>
      </c>
      <c r="S59" s="28">
        <v>50</v>
      </c>
      <c r="T59" s="31">
        <v>150</v>
      </c>
      <c r="U59" s="28">
        <v>50</v>
      </c>
      <c r="V59" s="31">
        <v>150</v>
      </c>
      <c r="W59" s="28">
        <v>50</v>
      </c>
      <c r="X59" s="31">
        <v>150</v>
      </c>
      <c r="Y59" s="28">
        <v>50</v>
      </c>
      <c r="Z59" s="31">
        <v>150</v>
      </c>
      <c r="AA59" s="28">
        <v>50</v>
      </c>
      <c r="AB59" s="31">
        <v>150</v>
      </c>
      <c r="AC59" s="28">
        <v>50</v>
      </c>
      <c r="AD59" s="31">
        <v>150</v>
      </c>
      <c r="AE59" s="36"/>
      <c r="AF59" s="18"/>
    </row>
    <row r="60" spans="2:32" ht="12" customHeight="1" x14ac:dyDescent="0.2">
      <c r="B60" s="27"/>
      <c r="C60" s="91" t="s">
        <v>274</v>
      </c>
      <c r="D60" s="28">
        <f t="shared" si="2"/>
        <v>60</v>
      </c>
      <c r="E60" s="33" t="s">
        <v>37</v>
      </c>
      <c r="F60" s="30">
        <f t="shared" si="3"/>
        <v>480</v>
      </c>
      <c r="G60" s="28">
        <v>5</v>
      </c>
      <c r="H60" s="31">
        <v>40</v>
      </c>
      <c r="I60" s="28">
        <v>5</v>
      </c>
      <c r="J60" s="31">
        <v>40</v>
      </c>
      <c r="K60" s="28">
        <v>5</v>
      </c>
      <c r="L60" s="31">
        <v>40</v>
      </c>
      <c r="M60" s="28">
        <v>5</v>
      </c>
      <c r="N60" s="31">
        <v>40</v>
      </c>
      <c r="O60" s="28">
        <v>5</v>
      </c>
      <c r="P60" s="31">
        <v>40</v>
      </c>
      <c r="Q60" s="28">
        <v>5</v>
      </c>
      <c r="R60" s="31">
        <v>40</v>
      </c>
      <c r="S60" s="28">
        <v>5</v>
      </c>
      <c r="T60" s="31">
        <v>40</v>
      </c>
      <c r="U60" s="28">
        <v>5</v>
      </c>
      <c r="V60" s="31">
        <v>40</v>
      </c>
      <c r="W60" s="28">
        <v>5</v>
      </c>
      <c r="X60" s="31">
        <v>40</v>
      </c>
      <c r="Y60" s="28">
        <v>5</v>
      </c>
      <c r="Z60" s="31">
        <v>40</v>
      </c>
      <c r="AA60" s="28">
        <v>5</v>
      </c>
      <c r="AB60" s="31">
        <v>40</v>
      </c>
      <c r="AC60" s="28">
        <v>5</v>
      </c>
      <c r="AD60" s="31">
        <v>40</v>
      </c>
      <c r="AE60" s="36"/>
      <c r="AF60" s="18"/>
    </row>
    <row r="61" spans="2:32" ht="12" customHeight="1" x14ac:dyDescent="0.2">
      <c r="B61" s="27"/>
      <c r="C61" s="91" t="s">
        <v>275</v>
      </c>
      <c r="D61" s="28">
        <f t="shared" si="2"/>
        <v>60</v>
      </c>
      <c r="E61" s="33" t="s">
        <v>37</v>
      </c>
      <c r="F61" s="30">
        <f t="shared" si="3"/>
        <v>878.4000000000002</v>
      </c>
      <c r="G61" s="28">
        <v>5</v>
      </c>
      <c r="H61" s="31">
        <v>73.2</v>
      </c>
      <c r="I61" s="28">
        <v>5</v>
      </c>
      <c r="J61" s="31">
        <v>73.2</v>
      </c>
      <c r="K61" s="28">
        <v>5</v>
      </c>
      <c r="L61" s="31">
        <v>73.2</v>
      </c>
      <c r="M61" s="28">
        <v>5</v>
      </c>
      <c r="N61" s="31">
        <v>73.2</v>
      </c>
      <c r="O61" s="28">
        <v>5</v>
      </c>
      <c r="P61" s="31">
        <v>73.2</v>
      </c>
      <c r="Q61" s="28">
        <v>5</v>
      </c>
      <c r="R61" s="31">
        <v>73.2</v>
      </c>
      <c r="S61" s="28">
        <v>5</v>
      </c>
      <c r="T61" s="31">
        <v>73.2</v>
      </c>
      <c r="U61" s="28">
        <v>5</v>
      </c>
      <c r="V61" s="31">
        <v>73.2</v>
      </c>
      <c r="W61" s="28">
        <v>5</v>
      </c>
      <c r="X61" s="31">
        <v>73.2</v>
      </c>
      <c r="Y61" s="28">
        <v>5</v>
      </c>
      <c r="Z61" s="31">
        <v>73.2</v>
      </c>
      <c r="AA61" s="28">
        <v>5</v>
      </c>
      <c r="AB61" s="31">
        <v>73.2</v>
      </c>
      <c r="AC61" s="28">
        <v>5</v>
      </c>
      <c r="AD61" s="31">
        <v>73.2</v>
      </c>
      <c r="AE61" s="36"/>
      <c r="AF61" s="18"/>
    </row>
    <row r="62" spans="2:32" ht="12" customHeight="1" x14ac:dyDescent="0.2">
      <c r="B62" s="27"/>
      <c r="C62" s="91" t="s">
        <v>280</v>
      </c>
      <c r="D62" s="28">
        <f t="shared" si="2"/>
        <v>2</v>
      </c>
      <c r="E62" s="33" t="s">
        <v>37</v>
      </c>
      <c r="F62" s="30">
        <f t="shared" si="3"/>
        <v>886.96</v>
      </c>
      <c r="G62" s="28">
        <v>0</v>
      </c>
      <c r="H62" s="31">
        <v>0</v>
      </c>
      <c r="I62" s="28">
        <v>0</v>
      </c>
      <c r="J62" s="31">
        <v>0</v>
      </c>
      <c r="K62" s="28">
        <v>1</v>
      </c>
      <c r="L62" s="31">
        <v>443.48</v>
      </c>
      <c r="M62" s="28">
        <v>0</v>
      </c>
      <c r="N62" s="31">
        <v>0</v>
      </c>
      <c r="O62" s="28">
        <v>0</v>
      </c>
      <c r="P62" s="31">
        <v>0</v>
      </c>
      <c r="Q62" s="28">
        <v>0</v>
      </c>
      <c r="R62" s="31">
        <v>0</v>
      </c>
      <c r="S62" s="28">
        <v>1</v>
      </c>
      <c r="T62" s="31">
        <v>443.48</v>
      </c>
      <c r="U62" s="28">
        <v>0</v>
      </c>
      <c r="V62" s="31">
        <v>0</v>
      </c>
      <c r="W62" s="28">
        <v>0</v>
      </c>
      <c r="X62" s="31">
        <v>0</v>
      </c>
      <c r="Y62" s="28">
        <v>0</v>
      </c>
      <c r="Z62" s="31">
        <v>0</v>
      </c>
      <c r="AA62" s="28">
        <v>0</v>
      </c>
      <c r="AB62" s="31">
        <v>0</v>
      </c>
      <c r="AC62" s="28">
        <v>0</v>
      </c>
      <c r="AD62" s="31">
        <v>0</v>
      </c>
      <c r="AE62" s="36"/>
      <c r="AF62" s="18"/>
    </row>
    <row r="63" spans="2:32" ht="12" customHeight="1" x14ac:dyDescent="0.2">
      <c r="B63" s="27"/>
      <c r="C63" s="91" t="s">
        <v>281</v>
      </c>
      <c r="D63" s="28">
        <f t="shared" si="2"/>
        <v>36</v>
      </c>
      <c r="E63" s="33" t="s">
        <v>37</v>
      </c>
      <c r="F63" s="30">
        <f t="shared" si="3"/>
        <v>5997.2400000000016</v>
      </c>
      <c r="G63" s="28">
        <v>3</v>
      </c>
      <c r="H63" s="31">
        <v>499.77</v>
      </c>
      <c r="I63" s="28">
        <v>3</v>
      </c>
      <c r="J63" s="31">
        <v>499.77</v>
      </c>
      <c r="K63" s="28">
        <v>3</v>
      </c>
      <c r="L63" s="31">
        <v>499.77</v>
      </c>
      <c r="M63" s="28">
        <v>3</v>
      </c>
      <c r="N63" s="31">
        <v>499.77</v>
      </c>
      <c r="O63" s="28">
        <v>3</v>
      </c>
      <c r="P63" s="31">
        <v>499.77</v>
      </c>
      <c r="Q63" s="28">
        <v>3</v>
      </c>
      <c r="R63" s="31">
        <v>499.77</v>
      </c>
      <c r="S63" s="28">
        <v>3</v>
      </c>
      <c r="T63" s="31">
        <v>499.77</v>
      </c>
      <c r="U63" s="28">
        <v>3</v>
      </c>
      <c r="V63" s="31">
        <v>499.77</v>
      </c>
      <c r="W63" s="28">
        <v>3</v>
      </c>
      <c r="X63" s="31">
        <v>499.77</v>
      </c>
      <c r="Y63" s="28">
        <v>3</v>
      </c>
      <c r="Z63" s="31">
        <v>499.77</v>
      </c>
      <c r="AA63" s="28">
        <v>3</v>
      </c>
      <c r="AB63" s="31">
        <v>499.77</v>
      </c>
      <c r="AC63" s="28">
        <v>3</v>
      </c>
      <c r="AD63" s="31">
        <v>499.77</v>
      </c>
      <c r="AE63" s="36"/>
      <c r="AF63" s="18"/>
    </row>
    <row r="64" spans="2:32" ht="12" customHeight="1" x14ac:dyDescent="0.2">
      <c r="B64" s="27"/>
      <c r="C64" s="91" t="s">
        <v>279</v>
      </c>
      <c r="D64" s="28">
        <f t="shared" si="2"/>
        <v>48</v>
      </c>
      <c r="E64" s="33" t="s">
        <v>231</v>
      </c>
      <c r="F64" s="30">
        <f t="shared" si="3"/>
        <v>570.72</v>
      </c>
      <c r="G64" s="28">
        <v>4</v>
      </c>
      <c r="H64" s="31">
        <v>47.56</v>
      </c>
      <c r="I64" s="28">
        <v>4</v>
      </c>
      <c r="J64" s="31">
        <v>47.56</v>
      </c>
      <c r="K64" s="28">
        <v>4</v>
      </c>
      <c r="L64" s="31">
        <v>47.56</v>
      </c>
      <c r="M64" s="28">
        <v>4</v>
      </c>
      <c r="N64" s="31">
        <v>47.56</v>
      </c>
      <c r="O64" s="28">
        <v>4</v>
      </c>
      <c r="P64" s="31">
        <v>47.56</v>
      </c>
      <c r="Q64" s="28">
        <v>4</v>
      </c>
      <c r="R64" s="31">
        <v>47.56</v>
      </c>
      <c r="S64" s="28">
        <v>4</v>
      </c>
      <c r="T64" s="31">
        <v>47.56</v>
      </c>
      <c r="U64" s="28">
        <v>4</v>
      </c>
      <c r="V64" s="31">
        <v>47.56</v>
      </c>
      <c r="W64" s="28">
        <v>4</v>
      </c>
      <c r="X64" s="31">
        <v>47.56</v>
      </c>
      <c r="Y64" s="28">
        <v>4</v>
      </c>
      <c r="Z64" s="31">
        <v>47.56</v>
      </c>
      <c r="AA64" s="28">
        <v>4</v>
      </c>
      <c r="AB64" s="31">
        <v>47.56</v>
      </c>
      <c r="AC64" s="28">
        <v>4</v>
      </c>
      <c r="AD64" s="31">
        <v>47.56</v>
      </c>
      <c r="AE64" s="36"/>
      <c r="AF64" s="18"/>
    </row>
    <row r="65" spans="2:32" ht="12" customHeight="1" x14ac:dyDescent="0.2">
      <c r="B65" s="27"/>
      <c r="C65" s="91" t="s">
        <v>284</v>
      </c>
      <c r="D65" s="28">
        <f t="shared" si="2"/>
        <v>108</v>
      </c>
      <c r="E65" s="33" t="s">
        <v>231</v>
      </c>
      <c r="F65" s="30">
        <f t="shared" si="3"/>
        <v>1536.8399999999995</v>
      </c>
      <c r="G65" s="28">
        <v>9</v>
      </c>
      <c r="H65" s="31">
        <v>128.07</v>
      </c>
      <c r="I65" s="28">
        <v>9</v>
      </c>
      <c r="J65" s="31">
        <v>128.07</v>
      </c>
      <c r="K65" s="28">
        <v>9</v>
      </c>
      <c r="L65" s="31">
        <v>128.07</v>
      </c>
      <c r="M65" s="28">
        <v>9</v>
      </c>
      <c r="N65" s="31">
        <v>128.07</v>
      </c>
      <c r="O65" s="28">
        <v>9</v>
      </c>
      <c r="P65" s="31">
        <v>128.07</v>
      </c>
      <c r="Q65" s="28">
        <v>9</v>
      </c>
      <c r="R65" s="31">
        <v>128.07</v>
      </c>
      <c r="S65" s="28">
        <v>9</v>
      </c>
      <c r="T65" s="31">
        <v>128.07</v>
      </c>
      <c r="U65" s="28">
        <v>9</v>
      </c>
      <c r="V65" s="31">
        <v>128.07</v>
      </c>
      <c r="W65" s="28">
        <v>9</v>
      </c>
      <c r="X65" s="31">
        <v>128.07</v>
      </c>
      <c r="Y65" s="28">
        <v>9</v>
      </c>
      <c r="Z65" s="31">
        <v>128.07</v>
      </c>
      <c r="AA65" s="28">
        <v>9</v>
      </c>
      <c r="AB65" s="31">
        <v>128.07</v>
      </c>
      <c r="AC65" s="28">
        <v>9</v>
      </c>
      <c r="AD65" s="31">
        <v>128.07</v>
      </c>
      <c r="AE65" s="36"/>
      <c r="AF65" s="18"/>
    </row>
    <row r="66" spans="2:32" ht="12" customHeight="1" x14ac:dyDescent="0.2">
      <c r="B66" s="27"/>
      <c r="C66" s="91" t="s">
        <v>283</v>
      </c>
      <c r="D66" s="34">
        <f t="shared" si="2"/>
        <v>60</v>
      </c>
      <c r="E66" s="33" t="s">
        <v>231</v>
      </c>
      <c r="F66" s="37">
        <f t="shared" si="3"/>
        <v>853.20000000000016</v>
      </c>
      <c r="G66" s="34">
        <v>5</v>
      </c>
      <c r="H66" s="38">
        <v>71.099999999999994</v>
      </c>
      <c r="I66" s="34">
        <v>5</v>
      </c>
      <c r="J66" s="38">
        <v>71.099999999999994</v>
      </c>
      <c r="K66" s="34">
        <v>5</v>
      </c>
      <c r="L66" s="38">
        <v>71.099999999999994</v>
      </c>
      <c r="M66" s="34">
        <v>5</v>
      </c>
      <c r="N66" s="38">
        <v>71.099999999999994</v>
      </c>
      <c r="O66" s="34">
        <v>5</v>
      </c>
      <c r="P66" s="38">
        <v>71.099999999999994</v>
      </c>
      <c r="Q66" s="34">
        <v>5</v>
      </c>
      <c r="R66" s="38">
        <v>71.099999999999994</v>
      </c>
      <c r="S66" s="34">
        <v>5</v>
      </c>
      <c r="T66" s="38">
        <v>71.099999999999994</v>
      </c>
      <c r="U66" s="34">
        <v>5</v>
      </c>
      <c r="V66" s="38">
        <v>71.099999999999994</v>
      </c>
      <c r="W66" s="34">
        <v>5</v>
      </c>
      <c r="X66" s="38">
        <v>71.099999999999994</v>
      </c>
      <c r="Y66" s="34">
        <v>5</v>
      </c>
      <c r="Z66" s="38">
        <v>71.099999999999994</v>
      </c>
      <c r="AA66" s="34">
        <v>5</v>
      </c>
      <c r="AB66" s="38">
        <v>71.099999999999994</v>
      </c>
      <c r="AC66" s="34">
        <v>5</v>
      </c>
      <c r="AD66" s="38">
        <v>71.099999999999994</v>
      </c>
      <c r="AE66" s="36"/>
      <c r="AF66" s="18"/>
    </row>
    <row r="67" spans="2:32" ht="12" customHeight="1" x14ac:dyDescent="0.2">
      <c r="B67" s="27"/>
      <c r="C67" s="91" t="s">
        <v>282</v>
      </c>
      <c r="D67" s="34">
        <f t="shared" si="2"/>
        <v>60</v>
      </c>
      <c r="E67" s="33" t="s">
        <v>231</v>
      </c>
      <c r="F67" s="37">
        <f t="shared" si="3"/>
        <v>186</v>
      </c>
      <c r="G67" s="34">
        <v>5</v>
      </c>
      <c r="H67" s="38">
        <v>15.5</v>
      </c>
      <c r="I67" s="34">
        <v>5</v>
      </c>
      <c r="J67" s="38">
        <v>15.5</v>
      </c>
      <c r="K67" s="34">
        <v>5</v>
      </c>
      <c r="L67" s="38">
        <v>15.5</v>
      </c>
      <c r="M67" s="34">
        <v>5</v>
      </c>
      <c r="N67" s="38">
        <v>15.5</v>
      </c>
      <c r="O67" s="34">
        <v>5</v>
      </c>
      <c r="P67" s="38">
        <v>15.5</v>
      </c>
      <c r="Q67" s="34">
        <v>5</v>
      </c>
      <c r="R67" s="38">
        <v>15.5</v>
      </c>
      <c r="S67" s="34">
        <v>5</v>
      </c>
      <c r="T67" s="38">
        <v>15.5</v>
      </c>
      <c r="U67" s="34">
        <v>5</v>
      </c>
      <c r="V67" s="38">
        <v>15.5</v>
      </c>
      <c r="W67" s="34">
        <v>5</v>
      </c>
      <c r="X67" s="38">
        <v>15.5</v>
      </c>
      <c r="Y67" s="34">
        <v>5</v>
      </c>
      <c r="Z67" s="38">
        <v>15.5</v>
      </c>
      <c r="AA67" s="34">
        <v>5</v>
      </c>
      <c r="AB67" s="38">
        <v>15.5</v>
      </c>
      <c r="AC67" s="34">
        <v>5</v>
      </c>
      <c r="AD67" s="38">
        <v>15.5</v>
      </c>
      <c r="AE67" s="36"/>
      <c r="AF67" s="18"/>
    </row>
    <row r="68" spans="2:32" ht="12" customHeight="1" x14ac:dyDescent="0.2">
      <c r="B68" s="27"/>
      <c r="C68" s="91" t="s">
        <v>276</v>
      </c>
      <c r="D68" s="34">
        <f t="shared" si="2"/>
        <v>108</v>
      </c>
      <c r="E68" s="33" t="s">
        <v>231</v>
      </c>
      <c r="F68" s="37">
        <f t="shared" si="3"/>
        <v>615</v>
      </c>
      <c r="G68" s="34">
        <v>9</v>
      </c>
      <c r="H68" s="38">
        <v>51.25</v>
      </c>
      <c r="I68" s="34">
        <v>9</v>
      </c>
      <c r="J68" s="38">
        <v>51.25</v>
      </c>
      <c r="K68" s="34">
        <v>9</v>
      </c>
      <c r="L68" s="38">
        <v>51.25</v>
      </c>
      <c r="M68" s="34">
        <v>9</v>
      </c>
      <c r="N68" s="38">
        <v>51.25</v>
      </c>
      <c r="O68" s="34">
        <v>9</v>
      </c>
      <c r="P68" s="38">
        <v>51.25</v>
      </c>
      <c r="Q68" s="34">
        <v>9</v>
      </c>
      <c r="R68" s="38">
        <v>51.25</v>
      </c>
      <c r="S68" s="34">
        <v>9</v>
      </c>
      <c r="T68" s="38">
        <v>51.25</v>
      </c>
      <c r="U68" s="34">
        <v>9</v>
      </c>
      <c r="V68" s="38">
        <v>51.25</v>
      </c>
      <c r="W68" s="34">
        <v>9</v>
      </c>
      <c r="X68" s="38">
        <v>51.25</v>
      </c>
      <c r="Y68" s="34">
        <v>9</v>
      </c>
      <c r="Z68" s="38">
        <v>51.25</v>
      </c>
      <c r="AA68" s="34">
        <v>9</v>
      </c>
      <c r="AB68" s="38">
        <v>51.25</v>
      </c>
      <c r="AC68" s="34">
        <v>9</v>
      </c>
      <c r="AD68" s="38">
        <v>51.25</v>
      </c>
      <c r="AE68" s="36"/>
      <c r="AF68" s="18"/>
    </row>
    <row r="69" spans="2:32" ht="12" customHeight="1" x14ac:dyDescent="0.2">
      <c r="B69" s="27"/>
      <c r="C69" s="91" t="s">
        <v>277</v>
      </c>
      <c r="D69" s="28">
        <f t="shared" si="2"/>
        <v>2</v>
      </c>
      <c r="E69" s="33" t="s">
        <v>37</v>
      </c>
      <c r="F69" s="30">
        <f t="shared" si="3"/>
        <v>1279.68</v>
      </c>
      <c r="G69" s="28">
        <v>0</v>
      </c>
      <c r="H69" s="31">
        <v>0</v>
      </c>
      <c r="I69" s="28">
        <v>0</v>
      </c>
      <c r="J69" s="31">
        <v>0</v>
      </c>
      <c r="K69" s="28">
        <v>1</v>
      </c>
      <c r="L69" s="31">
        <v>639.84</v>
      </c>
      <c r="M69" s="28">
        <v>0</v>
      </c>
      <c r="N69" s="31">
        <v>0</v>
      </c>
      <c r="O69" s="28">
        <v>0</v>
      </c>
      <c r="P69" s="31">
        <v>0</v>
      </c>
      <c r="Q69" s="28">
        <v>0</v>
      </c>
      <c r="R69" s="31">
        <v>0</v>
      </c>
      <c r="S69" s="28">
        <v>1</v>
      </c>
      <c r="T69" s="31">
        <v>639.84</v>
      </c>
      <c r="U69" s="28">
        <v>0</v>
      </c>
      <c r="V69" s="31">
        <v>0</v>
      </c>
      <c r="W69" s="28">
        <v>0</v>
      </c>
      <c r="X69" s="31">
        <v>0</v>
      </c>
      <c r="Y69" s="28">
        <v>0</v>
      </c>
      <c r="Z69" s="31">
        <v>0</v>
      </c>
      <c r="AA69" s="28">
        <v>0</v>
      </c>
      <c r="AB69" s="31">
        <v>0</v>
      </c>
      <c r="AC69" s="28">
        <v>0</v>
      </c>
      <c r="AD69" s="31">
        <v>0</v>
      </c>
      <c r="AE69" s="36"/>
      <c r="AF69" s="18"/>
    </row>
    <row r="70" spans="2:32" ht="12" customHeight="1" x14ac:dyDescent="0.2">
      <c r="B70" s="27"/>
      <c r="C70" s="91" t="s">
        <v>278</v>
      </c>
      <c r="D70" s="28">
        <f t="shared" si="2"/>
        <v>2</v>
      </c>
      <c r="E70" s="33" t="s">
        <v>37</v>
      </c>
      <c r="F70" s="30">
        <f t="shared" si="3"/>
        <v>648.24</v>
      </c>
      <c r="G70" s="28">
        <v>0</v>
      </c>
      <c r="H70" s="31">
        <v>0</v>
      </c>
      <c r="I70" s="28">
        <v>0</v>
      </c>
      <c r="J70" s="31">
        <v>0</v>
      </c>
      <c r="K70" s="28">
        <v>1</v>
      </c>
      <c r="L70" s="31">
        <v>274.12</v>
      </c>
      <c r="M70" s="28">
        <v>0</v>
      </c>
      <c r="N70" s="31">
        <v>0</v>
      </c>
      <c r="O70" s="28">
        <v>0</v>
      </c>
      <c r="P70" s="31">
        <v>0</v>
      </c>
      <c r="Q70" s="28">
        <v>0</v>
      </c>
      <c r="R70" s="31">
        <v>0</v>
      </c>
      <c r="S70" s="28">
        <v>1</v>
      </c>
      <c r="T70" s="31">
        <v>374.12</v>
      </c>
      <c r="U70" s="28">
        <v>0</v>
      </c>
      <c r="V70" s="31">
        <v>0</v>
      </c>
      <c r="W70" s="28">
        <v>0</v>
      </c>
      <c r="X70" s="31">
        <v>0</v>
      </c>
      <c r="Y70" s="28">
        <v>0</v>
      </c>
      <c r="Z70" s="31">
        <v>0</v>
      </c>
      <c r="AA70" s="28">
        <v>0</v>
      </c>
      <c r="AB70" s="31">
        <v>0</v>
      </c>
      <c r="AC70" s="28">
        <v>0</v>
      </c>
      <c r="AD70" s="31">
        <v>0</v>
      </c>
      <c r="AE70" s="36"/>
      <c r="AF70" s="18"/>
    </row>
    <row r="71" spans="2:32" ht="15" customHeight="1" x14ac:dyDescent="0.2">
      <c r="B71" s="24">
        <v>213</v>
      </c>
      <c r="C71" s="20" t="s">
        <v>50</v>
      </c>
      <c r="D71" s="34"/>
      <c r="E71" s="19"/>
      <c r="F71" s="40">
        <f>SUM(F72)</f>
        <v>584</v>
      </c>
      <c r="G71" s="41"/>
      <c r="H71" s="40">
        <f>SUM(H72)</f>
        <v>0</v>
      </c>
      <c r="I71" s="25"/>
      <c r="J71" s="40">
        <f>SUM(J72)</f>
        <v>584</v>
      </c>
      <c r="K71" s="42"/>
      <c r="L71" s="40">
        <f>SUM(L72)</f>
        <v>0</v>
      </c>
      <c r="M71" s="42"/>
      <c r="N71" s="40">
        <f>SUM(N72)</f>
        <v>0</v>
      </c>
      <c r="O71" s="41"/>
      <c r="P71" s="40">
        <f>SUM(P72)</f>
        <v>0</v>
      </c>
      <c r="Q71" s="41"/>
      <c r="R71" s="40">
        <f>SUM(R72)</f>
        <v>0</v>
      </c>
      <c r="S71" s="41"/>
      <c r="T71" s="40">
        <f>SUM(T72)</f>
        <v>0</v>
      </c>
      <c r="U71" s="41"/>
      <c r="V71" s="40">
        <f>SUM(V72)</f>
        <v>0</v>
      </c>
      <c r="W71" s="41"/>
      <c r="X71" s="40">
        <f>SUM(X72)</f>
        <v>0</v>
      </c>
      <c r="Y71" s="41"/>
      <c r="Z71" s="40">
        <f>SUM(Z72)</f>
        <v>0</v>
      </c>
      <c r="AA71" s="41"/>
      <c r="AB71" s="40">
        <f>SUM(AB72)</f>
        <v>0</v>
      </c>
      <c r="AC71" s="41"/>
      <c r="AD71" s="40">
        <f>SUM(AD72)</f>
        <v>0</v>
      </c>
      <c r="AE71" s="18"/>
    </row>
    <row r="72" spans="2:32" ht="12.75" customHeight="1" x14ac:dyDescent="0.2">
      <c r="B72" s="24"/>
      <c r="C72" s="91" t="s">
        <v>51</v>
      </c>
      <c r="D72" s="34">
        <f t="shared" si="1"/>
        <v>1</v>
      </c>
      <c r="E72" s="33" t="s">
        <v>37</v>
      </c>
      <c r="F72" s="37">
        <f t="shared" si="0"/>
        <v>584</v>
      </c>
      <c r="G72" s="44">
        <v>0</v>
      </c>
      <c r="H72" s="38">
        <v>0</v>
      </c>
      <c r="I72" s="44">
        <v>1</v>
      </c>
      <c r="J72" s="38">
        <v>584</v>
      </c>
      <c r="K72" s="44">
        <v>0</v>
      </c>
      <c r="L72" s="38">
        <v>0</v>
      </c>
      <c r="M72" s="44">
        <v>0</v>
      </c>
      <c r="N72" s="38">
        <v>0</v>
      </c>
      <c r="O72" s="44">
        <v>0</v>
      </c>
      <c r="P72" s="38">
        <v>0</v>
      </c>
      <c r="Q72" s="44">
        <v>0</v>
      </c>
      <c r="R72" s="38">
        <v>0</v>
      </c>
      <c r="S72" s="44">
        <v>0</v>
      </c>
      <c r="T72" s="38">
        <v>0</v>
      </c>
      <c r="U72" s="44">
        <v>0</v>
      </c>
      <c r="V72" s="38">
        <v>0</v>
      </c>
      <c r="W72" s="44">
        <v>0</v>
      </c>
      <c r="X72" s="38">
        <v>0</v>
      </c>
      <c r="Y72" s="44">
        <v>0</v>
      </c>
      <c r="Z72" s="38">
        <v>0</v>
      </c>
      <c r="AA72" s="44">
        <v>0</v>
      </c>
      <c r="AB72" s="38">
        <v>0</v>
      </c>
      <c r="AC72" s="44">
        <v>0</v>
      </c>
      <c r="AD72" s="38">
        <v>0</v>
      </c>
      <c r="AE72" s="18"/>
    </row>
    <row r="73" spans="2:32" ht="35.25" customHeight="1" x14ac:dyDescent="0.2">
      <c r="B73" s="15">
        <v>214</v>
      </c>
      <c r="C73" s="98" t="s">
        <v>52</v>
      </c>
      <c r="D73" s="28"/>
      <c r="E73" s="99"/>
      <c r="F73" s="40">
        <f>SUM(F74:F91)</f>
        <v>267999.01000000007</v>
      </c>
      <c r="G73" s="46"/>
      <c r="H73" s="40">
        <f>SUM(H74:H91)</f>
        <v>29905.479999999992</v>
      </c>
      <c r="I73" s="47"/>
      <c r="J73" s="40">
        <f>SUM(J74:J91)</f>
        <v>3780.4300000000003</v>
      </c>
      <c r="K73" s="47"/>
      <c r="L73" s="40">
        <f>SUM(L74:L91)</f>
        <v>10283.879999999999</v>
      </c>
      <c r="M73" s="47"/>
      <c r="N73" s="40">
        <f>SUM(N74:N91)</f>
        <v>25444.279999999995</v>
      </c>
      <c r="O73" s="47"/>
      <c r="P73" s="40">
        <f>SUM(P74:P91)</f>
        <v>10283.879999999999</v>
      </c>
      <c r="Q73" s="47"/>
      <c r="R73" s="40">
        <f>SUM(R74:R91)</f>
        <v>4341.79</v>
      </c>
      <c r="S73" s="47"/>
      <c r="T73" s="40">
        <f>SUM(T74:T91)</f>
        <v>128344.12000000001</v>
      </c>
      <c r="U73" s="47"/>
      <c r="V73" s="40">
        <f>SUM(V74:V91)</f>
        <v>5822.68</v>
      </c>
      <c r="W73" s="47"/>
      <c r="X73" s="40">
        <f>SUM(X74:X91)</f>
        <v>10283.879999999999</v>
      </c>
      <c r="Y73" s="47"/>
      <c r="Z73" s="40">
        <f>SUM(Z74:Z91)</f>
        <v>14903.079999999998</v>
      </c>
      <c r="AA73" s="47"/>
      <c r="AB73" s="40">
        <f>SUM(AB74:AB91)</f>
        <v>20825.080000000002</v>
      </c>
      <c r="AC73" s="47"/>
      <c r="AD73" s="40">
        <f>SUM(AD74:AD91)</f>
        <v>3780.4300000000003</v>
      </c>
      <c r="AE73" s="18"/>
    </row>
    <row r="74" spans="2:32" ht="23.25" customHeight="1" x14ac:dyDescent="0.2">
      <c r="B74" s="24"/>
      <c r="C74" s="91" t="s">
        <v>286</v>
      </c>
      <c r="D74" s="28">
        <f t="shared" si="1"/>
        <v>12</v>
      </c>
      <c r="E74" s="33" t="s">
        <v>37</v>
      </c>
      <c r="F74" s="37">
        <f t="shared" si="0"/>
        <v>26466.240000000002</v>
      </c>
      <c r="G74" s="44">
        <v>1</v>
      </c>
      <c r="H74" s="58">
        <v>2205.52</v>
      </c>
      <c r="I74" s="44">
        <v>1</v>
      </c>
      <c r="J74" s="58">
        <v>2205.52</v>
      </c>
      <c r="K74" s="44">
        <v>1</v>
      </c>
      <c r="L74" s="58">
        <v>2205.52</v>
      </c>
      <c r="M74" s="44">
        <v>1</v>
      </c>
      <c r="N74" s="58">
        <v>2205.52</v>
      </c>
      <c r="O74" s="44">
        <v>1</v>
      </c>
      <c r="P74" s="58">
        <v>2205.52</v>
      </c>
      <c r="Q74" s="44">
        <v>1</v>
      </c>
      <c r="R74" s="58">
        <v>2205.52</v>
      </c>
      <c r="S74" s="44">
        <v>1</v>
      </c>
      <c r="T74" s="58">
        <v>2205.52</v>
      </c>
      <c r="U74" s="44">
        <v>1</v>
      </c>
      <c r="V74" s="58">
        <v>2205.52</v>
      </c>
      <c r="W74" s="44">
        <v>1</v>
      </c>
      <c r="X74" s="58">
        <v>2205.52</v>
      </c>
      <c r="Y74" s="44">
        <v>1</v>
      </c>
      <c r="Z74" s="58">
        <v>2205.52</v>
      </c>
      <c r="AA74" s="44">
        <v>1</v>
      </c>
      <c r="AB74" s="58">
        <v>2205.52</v>
      </c>
      <c r="AC74" s="44">
        <v>1</v>
      </c>
      <c r="AD74" s="58">
        <v>2205.52</v>
      </c>
      <c r="AE74" s="18"/>
    </row>
    <row r="75" spans="2:32" ht="23.25" customHeight="1" x14ac:dyDescent="0.2">
      <c r="B75" s="24"/>
      <c r="C75" s="91" t="s">
        <v>287</v>
      </c>
      <c r="D75" s="28">
        <f t="shared" si="1"/>
        <v>4</v>
      </c>
      <c r="E75" s="33" t="s">
        <v>37</v>
      </c>
      <c r="F75" s="37">
        <f t="shared" si="0"/>
        <v>45107.200000000004</v>
      </c>
      <c r="G75" s="44">
        <v>1</v>
      </c>
      <c r="H75" s="58">
        <v>3026.8</v>
      </c>
      <c r="I75" s="44">
        <v>0</v>
      </c>
      <c r="J75" s="58">
        <v>0</v>
      </c>
      <c r="K75" s="44">
        <v>0</v>
      </c>
      <c r="L75" s="58">
        <v>0</v>
      </c>
      <c r="M75" s="44">
        <v>1</v>
      </c>
      <c r="N75" s="58">
        <v>3026.8</v>
      </c>
      <c r="O75" s="44">
        <v>0</v>
      </c>
      <c r="P75" s="58">
        <v>0</v>
      </c>
      <c r="Q75" s="44">
        <v>0</v>
      </c>
      <c r="R75" s="58">
        <v>0</v>
      </c>
      <c r="S75" s="44">
        <v>1</v>
      </c>
      <c r="T75" s="58">
        <v>36026.800000000003</v>
      </c>
      <c r="U75" s="44">
        <v>0</v>
      </c>
      <c r="V75" s="58">
        <v>0</v>
      </c>
      <c r="W75" s="44">
        <v>0</v>
      </c>
      <c r="X75" s="58">
        <v>0</v>
      </c>
      <c r="Y75" s="44">
        <v>1</v>
      </c>
      <c r="Z75" s="58">
        <v>3026.8</v>
      </c>
      <c r="AA75" s="44">
        <v>0</v>
      </c>
      <c r="AB75" s="58">
        <v>0</v>
      </c>
      <c r="AC75" s="44">
        <v>0</v>
      </c>
      <c r="AD75" s="58">
        <v>0</v>
      </c>
      <c r="AE75" s="18"/>
    </row>
    <row r="76" spans="2:32" ht="13.5" customHeight="1" x14ac:dyDescent="0.2">
      <c r="B76" s="24"/>
      <c r="C76" s="91" t="s">
        <v>288</v>
      </c>
      <c r="D76" s="28">
        <f t="shared" si="1"/>
        <v>4</v>
      </c>
      <c r="E76" s="33" t="s">
        <v>37</v>
      </c>
      <c r="F76" s="37">
        <f t="shared" si="0"/>
        <v>45107.200000000004</v>
      </c>
      <c r="G76" s="44">
        <v>1</v>
      </c>
      <c r="H76" s="58">
        <v>3026.8</v>
      </c>
      <c r="I76" s="44">
        <v>0</v>
      </c>
      <c r="J76" s="58">
        <v>0</v>
      </c>
      <c r="K76" s="44">
        <v>0</v>
      </c>
      <c r="L76" s="58">
        <v>0</v>
      </c>
      <c r="M76" s="44">
        <v>1</v>
      </c>
      <c r="N76" s="58">
        <v>3026.8</v>
      </c>
      <c r="O76" s="44">
        <v>0</v>
      </c>
      <c r="P76" s="58">
        <v>0</v>
      </c>
      <c r="Q76" s="44">
        <v>0</v>
      </c>
      <c r="R76" s="58">
        <v>0</v>
      </c>
      <c r="S76" s="44">
        <v>1</v>
      </c>
      <c r="T76" s="58">
        <v>36026.800000000003</v>
      </c>
      <c r="U76" s="44">
        <v>0</v>
      </c>
      <c r="V76" s="58">
        <v>0</v>
      </c>
      <c r="W76" s="44">
        <v>0</v>
      </c>
      <c r="X76" s="58">
        <v>0</v>
      </c>
      <c r="Y76" s="44">
        <v>1</v>
      </c>
      <c r="Z76" s="58">
        <v>3026.8</v>
      </c>
      <c r="AA76" s="44">
        <v>0</v>
      </c>
      <c r="AB76" s="58">
        <v>0</v>
      </c>
      <c r="AC76" s="44">
        <v>0</v>
      </c>
      <c r="AD76" s="58">
        <v>0</v>
      </c>
      <c r="AE76" s="18"/>
    </row>
    <row r="77" spans="2:32" ht="23.25" customHeight="1" x14ac:dyDescent="0.2">
      <c r="B77" s="24"/>
      <c r="C77" s="91" t="s">
        <v>289</v>
      </c>
      <c r="D77" s="28">
        <f t="shared" si="1"/>
        <v>4</v>
      </c>
      <c r="E77" s="33" t="s">
        <v>37</v>
      </c>
      <c r="F77" s="37">
        <f t="shared" si="0"/>
        <v>45107.200000000004</v>
      </c>
      <c r="G77" s="44">
        <v>1</v>
      </c>
      <c r="H77" s="58">
        <v>3026.8</v>
      </c>
      <c r="I77" s="44">
        <v>0</v>
      </c>
      <c r="J77" s="58">
        <v>0</v>
      </c>
      <c r="K77" s="44">
        <v>0</v>
      </c>
      <c r="L77" s="58">
        <v>0</v>
      </c>
      <c r="M77" s="44">
        <v>1</v>
      </c>
      <c r="N77" s="58">
        <v>3026.8</v>
      </c>
      <c r="O77" s="44">
        <v>0</v>
      </c>
      <c r="P77" s="58">
        <v>0</v>
      </c>
      <c r="Q77" s="44">
        <v>0</v>
      </c>
      <c r="R77" s="58">
        <v>0</v>
      </c>
      <c r="S77" s="44">
        <v>1</v>
      </c>
      <c r="T77" s="58">
        <v>36026.800000000003</v>
      </c>
      <c r="U77" s="44">
        <v>0</v>
      </c>
      <c r="V77" s="58">
        <v>0</v>
      </c>
      <c r="W77" s="44">
        <v>0</v>
      </c>
      <c r="X77" s="58">
        <v>0</v>
      </c>
      <c r="Y77" s="44">
        <v>1</v>
      </c>
      <c r="Z77" s="58">
        <v>3026.8</v>
      </c>
      <c r="AA77" s="44">
        <v>0</v>
      </c>
      <c r="AB77" s="58">
        <v>0</v>
      </c>
      <c r="AC77" s="44">
        <v>0</v>
      </c>
      <c r="AD77" s="58">
        <v>0</v>
      </c>
      <c r="AE77" s="18"/>
    </row>
    <row r="78" spans="2:32" ht="15.75" customHeight="1" x14ac:dyDescent="0.2">
      <c r="B78" s="24"/>
      <c r="C78" s="91" t="s">
        <v>290</v>
      </c>
      <c r="D78" s="28">
        <f t="shared" si="1"/>
        <v>10</v>
      </c>
      <c r="E78" s="33" t="s">
        <v>37</v>
      </c>
      <c r="F78" s="37">
        <f t="shared" si="0"/>
        <v>18380.25</v>
      </c>
      <c r="G78" s="44">
        <v>1</v>
      </c>
      <c r="H78" s="58">
        <v>2042.25</v>
      </c>
      <c r="I78" s="44">
        <v>0</v>
      </c>
      <c r="J78" s="58">
        <v>0</v>
      </c>
      <c r="K78" s="44">
        <v>1</v>
      </c>
      <c r="L78" s="58">
        <v>2042.25</v>
      </c>
      <c r="M78" s="44">
        <v>1</v>
      </c>
      <c r="N78" s="58">
        <v>2042.25</v>
      </c>
      <c r="O78" s="44">
        <v>1</v>
      </c>
      <c r="P78" s="58">
        <v>2042.25</v>
      </c>
      <c r="Q78" s="44">
        <v>0</v>
      </c>
      <c r="R78" s="58">
        <v>0</v>
      </c>
      <c r="S78" s="44">
        <v>1</v>
      </c>
      <c r="T78" s="58">
        <v>2042.25</v>
      </c>
      <c r="U78" s="44">
        <v>1</v>
      </c>
      <c r="V78" s="58">
        <v>2042.25</v>
      </c>
      <c r="W78" s="44">
        <v>1</v>
      </c>
      <c r="X78" s="58">
        <v>2042.25</v>
      </c>
      <c r="Y78" s="44">
        <v>2</v>
      </c>
      <c r="Z78" s="58">
        <v>2042.25</v>
      </c>
      <c r="AA78" s="44">
        <v>1</v>
      </c>
      <c r="AB78" s="58">
        <v>2042.25</v>
      </c>
      <c r="AC78" s="44">
        <v>0</v>
      </c>
      <c r="AD78" s="58">
        <v>0</v>
      </c>
      <c r="AE78" s="18"/>
    </row>
    <row r="79" spans="2:32" ht="24" customHeight="1" x14ac:dyDescent="0.2">
      <c r="B79" s="24"/>
      <c r="C79" s="91" t="s">
        <v>291</v>
      </c>
      <c r="D79" s="28">
        <f t="shared" si="1"/>
        <v>4</v>
      </c>
      <c r="E79" s="33" t="s">
        <v>37</v>
      </c>
      <c r="F79" s="37">
        <f t="shared" si="0"/>
        <v>10541.2</v>
      </c>
      <c r="G79" s="44">
        <v>1</v>
      </c>
      <c r="H79" s="58">
        <v>2635.3</v>
      </c>
      <c r="I79" s="44">
        <v>0</v>
      </c>
      <c r="J79" s="58">
        <v>0</v>
      </c>
      <c r="K79" s="44">
        <v>0</v>
      </c>
      <c r="L79" s="58">
        <v>0</v>
      </c>
      <c r="M79" s="44">
        <v>1</v>
      </c>
      <c r="N79" s="58">
        <v>2635.3</v>
      </c>
      <c r="O79" s="44">
        <v>0</v>
      </c>
      <c r="P79" s="58">
        <v>0</v>
      </c>
      <c r="Q79" s="44">
        <v>0</v>
      </c>
      <c r="R79" s="58">
        <v>0</v>
      </c>
      <c r="S79" s="44">
        <v>1</v>
      </c>
      <c r="T79" s="58">
        <v>2635.3</v>
      </c>
      <c r="U79" s="44">
        <v>0</v>
      </c>
      <c r="V79" s="58">
        <v>0</v>
      </c>
      <c r="W79" s="44">
        <v>0</v>
      </c>
      <c r="X79" s="58">
        <v>0</v>
      </c>
      <c r="Y79" s="44">
        <v>0</v>
      </c>
      <c r="Z79" s="58">
        <v>0</v>
      </c>
      <c r="AA79" s="44">
        <v>1</v>
      </c>
      <c r="AB79" s="58">
        <v>2635.3</v>
      </c>
      <c r="AC79" s="44">
        <v>0</v>
      </c>
      <c r="AD79" s="58">
        <v>0</v>
      </c>
      <c r="AE79" s="18"/>
    </row>
    <row r="80" spans="2:32" ht="15.75" customHeight="1" x14ac:dyDescent="0.2">
      <c r="B80" s="24"/>
      <c r="C80" s="91" t="s">
        <v>292</v>
      </c>
      <c r="D80" s="28">
        <f t="shared" si="1"/>
        <v>4</v>
      </c>
      <c r="E80" s="33" t="s">
        <v>37</v>
      </c>
      <c r="F80" s="37">
        <f t="shared" si="0"/>
        <v>10541.2</v>
      </c>
      <c r="G80" s="44">
        <v>1</v>
      </c>
      <c r="H80" s="58">
        <v>2635.3</v>
      </c>
      <c r="I80" s="44">
        <v>0</v>
      </c>
      <c r="J80" s="58">
        <v>0</v>
      </c>
      <c r="K80" s="44">
        <v>0</v>
      </c>
      <c r="L80" s="58">
        <v>0</v>
      </c>
      <c r="M80" s="44">
        <v>1</v>
      </c>
      <c r="N80" s="58">
        <v>2635.3</v>
      </c>
      <c r="O80" s="44">
        <v>0</v>
      </c>
      <c r="P80" s="58">
        <v>0</v>
      </c>
      <c r="Q80" s="44">
        <v>0</v>
      </c>
      <c r="R80" s="58">
        <v>0</v>
      </c>
      <c r="S80" s="44">
        <v>1</v>
      </c>
      <c r="T80" s="58">
        <v>2635.3</v>
      </c>
      <c r="U80" s="44">
        <v>0</v>
      </c>
      <c r="V80" s="58">
        <v>0</v>
      </c>
      <c r="W80" s="44">
        <v>0</v>
      </c>
      <c r="X80" s="58">
        <v>0</v>
      </c>
      <c r="Y80" s="44">
        <v>0</v>
      </c>
      <c r="Z80" s="58">
        <v>0</v>
      </c>
      <c r="AA80" s="44">
        <v>1</v>
      </c>
      <c r="AB80" s="58">
        <v>2635.3</v>
      </c>
      <c r="AC80" s="44">
        <v>0</v>
      </c>
      <c r="AD80" s="58">
        <v>0</v>
      </c>
      <c r="AE80" s="18"/>
    </row>
    <row r="81" spans="2:31" ht="22.5" customHeight="1" x14ac:dyDescent="0.2">
      <c r="B81" s="24"/>
      <c r="C81" s="91" t="s">
        <v>293</v>
      </c>
      <c r="D81" s="28">
        <f t="shared" si="1"/>
        <v>4</v>
      </c>
      <c r="E81" s="33" t="s">
        <v>37</v>
      </c>
      <c r="F81" s="37">
        <f t="shared" si="0"/>
        <v>10541.2</v>
      </c>
      <c r="G81" s="44">
        <v>1</v>
      </c>
      <c r="H81" s="58">
        <v>2635.3</v>
      </c>
      <c r="I81" s="44">
        <v>0</v>
      </c>
      <c r="J81" s="58">
        <v>0</v>
      </c>
      <c r="K81" s="44">
        <v>0</v>
      </c>
      <c r="L81" s="58">
        <v>0</v>
      </c>
      <c r="M81" s="44">
        <v>1</v>
      </c>
      <c r="N81" s="58">
        <v>2635.3</v>
      </c>
      <c r="O81" s="44">
        <v>0</v>
      </c>
      <c r="P81" s="58">
        <v>0</v>
      </c>
      <c r="Q81" s="44">
        <v>0</v>
      </c>
      <c r="R81" s="58">
        <v>0</v>
      </c>
      <c r="S81" s="44">
        <v>1</v>
      </c>
      <c r="T81" s="58">
        <v>2635.3</v>
      </c>
      <c r="U81" s="44">
        <v>0</v>
      </c>
      <c r="V81" s="58">
        <v>0</v>
      </c>
      <c r="W81" s="44">
        <v>0</v>
      </c>
      <c r="X81" s="58">
        <v>0</v>
      </c>
      <c r="Y81" s="44">
        <v>0</v>
      </c>
      <c r="Z81" s="58">
        <v>0</v>
      </c>
      <c r="AA81" s="44">
        <v>1</v>
      </c>
      <c r="AB81" s="58">
        <v>2635.3</v>
      </c>
      <c r="AC81" s="44">
        <v>0</v>
      </c>
      <c r="AD81" s="58">
        <v>0</v>
      </c>
      <c r="AE81" s="18"/>
    </row>
    <row r="82" spans="2:31" ht="22.5" customHeight="1" x14ac:dyDescent="0.2">
      <c r="B82" s="24"/>
      <c r="C82" s="91" t="s">
        <v>294</v>
      </c>
      <c r="D82" s="28">
        <f t="shared" si="1"/>
        <v>4</v>
      </c>
      <c r="E82" s="33" t="s">
        <v>37</v>
      </c>
      <c r="F82" s="37">
        <f t="shared" si="0"/>
        <v>10541.2</v>
      </c>
      <c r="G82" s="44">
        <v>1</v>
      </c>
      <c r="H82" s="58">
        <v>2635.3</v>
      </c>
      <c r="I82" s="44">
        <v>0</v>
      </c>
      <c r="J82" s="58">
        <v>0</v>
      </c>
      <c r="K82" s="44">
        <v>0</v>
      </c>
      <c r="L82" s="58">
        <v>0</v>
      </c>
      <c r="M82" s="44">
        <v>1</v>
      </c>
      <c r="N82" s="58">
        <v>2635.3</v>
      </c>
      <c r="O82" s="44">
        <v>0</v>
      </c>
      <c r="P82" s="58">
        <v>0</v>
      </c>
      <c r="Q82" s="44">
        <v>0</v>
      </c>
      <c r="R82" s="58">
        <v>0</v>
      </c>
      <c r="S82" s="44">
        <v>1</v>
      </c>
      <c r="T82" s="58">
        <v>2635.3</v>
      </c>
      <c r="U82" s="44">
        <v>0</v>
      </c>
      <c r="V82" s="58">
        <v>0</v>
      </c>
      <c r="W82" s="44">
        <v>0</v>
      </c>
      <c r="X82" s="58">
        <v>0</v>
      </c>
      <c r="Y82" s="44">
        <v>0</v>
      </c>
      <c r="Z82" s="58">
        <v>0</v>
      </c>
      <c r="AA82" s="44">
        <v>1</v>
      </c>
      <c r="AB82" s="58">
        <v>2635.3</v>
      </c>
      <c r="AC82" s="44">
        <v>0</v>
      </c>
      <c r="AD82" s="58">
        <v>0</v>
      </c>
      <c r="AE82" s="18"/>
    </row>
    <row r="83" spans="2:31" ht="22.5" customHeight="1" x14ac:dyDescent="0.2">
      <c r="B83" s="24"/>
      <c r="C83" s="91" t="s">
        <v>295</v>
      </c>
      <c r="D83" s="28">
        <f t="shared" si="1"/>
        <v>12</v>
      </c>
      <c r="E83" s="33" t="s">
        <v>37</v>
      </c>
      <c r="F83" s="37">
        <f t="shared" si="0"/>
        <v>13478.88</v>
      </c>
      <c r="G83" s="44">
        <v>1</v>
      </c>
      <c r="H83" s="58">
        <v>1123.24</v>
      </c>
      <c r="I83" s="44">
        <v>1</v>
      </c>
      <c r="J83" s="58">
        <v>1123.24</v>
      </c>
      <c r="K83" s="44">
        <v>1</v>
      </c>
      <c r="L83" s="58">
        <v>1123.24</v>
      </c>
      <c r="M83" s="44">
        <v>1</v>
      </c>
      <c r="N83" s="58">
        <v>1123.24</v>
      </c>
      <c r="O83" s="44">
        <v>1</v>
      </c>
      <c r="P83" s="58">
        <v>1123.24</v>
      </c>
      <c r="Q83" s="44">
        <v>1</v>
      </c>
      <c r="R83" s="58">
        <v>1123.24</v>
      </c>
      <c r="S83" s="44">
        <v>1</v>
      </c>
      <c r="T83" s="58">
        <v>1123.24</v>
      </c>
      <c r="U83" s="44">
        <v>1</v>
      </c>
      <c r="V83" s="58">
        <v>1123.24</v>
      </c>
      <c r="W83" s="44">
        <v>1</v>
      </c>
      <c r="X83" s="58">
        <v>1123.24</v>
      </c>
      <c r="Y83" s="44">
        <v>1</v>
      </c>
      <c r="Z83" s="58">
        <v>1123.24</v>
      </c>
      <c r="AA83" s="44">
        <v>1</v>
      </c>
      <c r="AB83" s="58">
        <v>1123.24</v>
      </c>
      <c r="AC83" s="44">
        <v>1</v>
      </c>
      <c r="AD83" s="58">
        <v>1123.24</v>
      </c>
      <c r="AE83" s="18"/>
    </row>
    <row r="84" spans="2:31" ht="24" customHeight="1" x14ac:dyDescent="0.2">
      <c r="B84" s="24"/>
      <c r="C84" s="91" t="s">
        <v>296</v>
      </c>
      <c r="D84" s="28">
        <f t="shared" si="1"/>
        <v>12</v>
      </c>
      <c r="E84" s="33" t="s">
        <v>37</v>
      </c>
      <c r="F84" s="37">
        <f t="shared" si="0"/>
        <v>2245.4399999999996</v>
      </c>
      <c r="G84" s="44">
        <v>1</v>
      </c>
      <c r="H84" s="58">
        <v>187.12</v>
      </c>
      <c r="I84" s="44">
        <v>1</v>
      </c>
      <c r="J84" s="58">
        <v>187.12</v>
      </c>
      <c r="K84" s="44">
        <v>1</v>
      </c>
      <c r="L84" s="58">
        <v>187.12</v>
      </c>
      <c r="M84" s="44">
        <v>1</v>
      </c>
      <c r="N84" s="58">
        <v>187.12</v>
      </c>
      <c r="O84" s="44">
        <v>1</v>
      </c>
      <c r="P84" s="58">
        <v>187.12</v>
      </c>
      <c r="Q84" s="44">
        <v>1</v>
      </c>
      <c r="R84" s="58">
        <v>187.12</v>
      </c>
      <c r="S84" s="44">
        <v>1</v>
      </c>
      <c r="T84" s="58">
        <v>187.12</v>
      </c>
      <c r="U84" s="44">
        <v>1</v>
      </c>
      <c r="V84" s="58">
        <v>187.12</v>
      </c>
      <c r="W84" s="44">
        <v>1</v>
      </c>
      <c r="X84" s="58">
        <v>187.12</v>
      </c>
      <c r="Y84" s="44">
        <v>1</v>
      </c>
      <c r="Z84" s="58">
        <v>187.12</v>
      </c>
      <c r="AA84" s="44">
        <v>1</v>
      </c>
      <c r="AB84" s="58">
        <v>187.12</v>
      </c>
      <c r="AC84" s="44">
        <v>1</v>
      </c>
      <c r="AD84" s="58">
        <v>187.12</v>
      </c>
      <c r="AE84" s="18"/>
    </row>
    <row r="85" spans="2:31" ht="12" customHeight="1" x14ac:dyDescent="0.2">
      <c r="B85" s="24"/>
      <c r="C85" s="91" t="s">
        <v>297</v>
      </c>
      <c r="D85" s="28">
        <f t="shared" si="1"/>
        <v>6</v>
      </c>
      <c r="E85" s="33" t="s">
        <v>37</v>
      </c>
      <c r="F85" s="37">
        <f t="shared" si="0"/>
        <v>1122.72</v>
      </c>
      <c r="G85" s="44">
        <v>1</v>
      </c>
      <c r="H85" s="58">
        <v>187.12</v>
      </c>
      <c r="I85" s="44">
        <v>0</v>
      </c>
      <c r="J85" s="58">
        <v>0</v>
      </c>
      <c r="K85" s="44">
        <v>1</v>
      </c>
      <c r="L85" s="58">
        <v>187.12</v>
      </c>
      <c r="M85" s="44">
        <v>0</v>
      </c>
      <c r="N85" s="58">
        <v>0</v>
      </c>
      <c r="O85" s="44">
        <v>1</v>
      </c>
      <c r="P85" s="58">
        <v>187.12</v>
      </c>
      <c r="Q85" s="44">
        <v>1</v>
      </c>
      <c r="R85" s="58">
        <v>187.12</v>
      </c>
      <c r="S85" s="44">
        <v>0</v>
      </c>
      <c r="T85" s="58">
        <v>0</v>
      </c>
      <c r="U85" s="44">
        <v>0</v>
      </c>
      <c r="V85" s="58">
        <v>0</v>
      </c>
      <c r="W85" s="44">
        <v>1</v>
      </c>
      <c r="X85" s="58">
        <v>187.12</v>
      </c>
      <c r="Y85" s="44">
        <v>0</v>
      </c>
      <c r="Z85" s="58">
        <v>0</v>
      </c>
      <c r="AA85" s="44">
        <v>1</v>
      </c>
      <c r="AB85" s="58">
        <v>187.12</v>
      </c>
      <c r="AC85" s="44">
        <v>0</v>
      </c>
      <c r="AD85" s="58">
        <v>0</v>
      </c>
      <c r="AE85" s="18"/>
    </row>
    <row r="86" spans="2:31" ht="23.25" customHeight="1" x14ac:dyDescent="0.2">
      <c r="B86" s="24"/>
      <c r="C86" s="91" t="s">
        <v>298</v>
      </c>
      <c r="D86" s="28">
        <f t="shared" si="1"/>
        <v>6</v>
      </c>
      <c r="E86" s="33" t="s">
        <v>37</v>
      </c>
      <c r="F86" s="37">
        <f t="shared" si="0"/>
        <v>1122.72</v>
      </c>
      <c r="G86" s="44">
        <v>1</v>
      </c>
      <c r="H86" s="58">
        <v>187.12</v>
      </c>
      <c r="I86" s="44">
        <v>0</v>
      </c>
      <c r="J86" s="58">
        <v>0</v>
      </c>
      <c r="K86" s="44">
        <v>1</v>
      </c>
      <c r="L86" s="58">
        <v>187.12</v>
      </c>
      <c r="M86" s="44">
        <v>0</v>
      </c>
      <c r="N86" s="58">
        <v>0</v>
      </c>
      <c r="O86" s="44">
        <v>1</v>
      </c>
      <c r="P86" s="58">
        <v>187.12</v>
      </c>
      <c r="Q86" s="44">
        <v>1</v>
      </c>
      <c r="R86" s="58">
        <v>187.12</v>
      </c>
      <c r="S86" s="44">
        <v>0</v>
      </c>
      <c r="T86" s="58">
        <v>0</v>
      </c>
      <c r="U86" s="44">
        <v>0</v>
      </c>
      <c r="V86" s="58">
        <v>0</v>
      </c>
      <c r="W86" s="44">
        <v>1</v>
      </c>
      <c r="X86" s="58">
        <v>187.12</v>
      </c>
      <c r="Y86" s="44">
        <v>0</v>
      </c>
      <c r="Z86" s="58">
        <v>0</v>
      </c>
      <c r="AA86" s="44">
        <v>1</v>
      </c>
      <c r="AB86" s="58">
        <v>187.12</v>
      </c>
      <c r="AC86" s="44">
        <v>0</v>
      </c>
      <c r="AD86" s="58">
        <v>0</v>
      </c>
      <c r="AE86" s="18"/>
    </row>
    <row r="87" spans="2:31" ht="23.25" customHeight="1" x14ac:dyDescent="0.2">
      <c r="B87" s="24"/>
      <c r="C87" s="91" t="s">
        <v>299</v>
      </c>
      <c r="D87" s="28">
        <f t="shared" si="1"/>
        <v>6</v>
      </c>
      <c r="E87" s="33" t="s">
        <v>37</v>
      </c>
      <c r="F87" s="37">
        <f t="shared" si="0"/>
        <v>1122.72</v>
      </c>
      <c r="G87" s="44">
        <v>1</v>
      </c>
      <c r="H87" s="58">
        <v>187.12</v>
      </c>
      <c r="I87" s="44">
        <v>0</v>
      </c>
      <c r="J87" s="58">
        <v>0</v>
      </c>
      <c r="K87" s="44">
        <v>1</v>
      </c>
      <c r="L87" s="58">
        <v>187.12</v>
      </c>
      <c r="M87" s="44">
        <v>0</v>
      </c>
      <c r="N87" s="58">
        <v>0</v>
      </c>
      <c r="O87" s="44">
        <v>1</v>
      </c>
      <c r="P87" s="58">
        <v>187.12</v>
      </c>
      <c r="Q87" s="44">
        <v>1</v>
      </c>
      <c r="R87" s="58">
        <v>187.12</v>
      </c>
      <c r="S87" s="44">
        <v>0</v>
      </c>
      <c r="T87" s="58">
        <v>0</v>
      </c>
      <c r="U87" s="44">
        <v>0</v>
      </c>
      <c r="V87" s="58">
        <v>0</v>
      </c>
      <c r="W87" s="44">
        <v>1</v>
      </c>
      <c r="X87" s="58">
        <v>187.12</v>
      </c>
      <c r="Y87" s="44">
        <v>0</v>
      </c>
      <c r="Z87" s="58">
        <v>0</v>
      </c>
      <c r="AA87" s="44">
        <v>1</v>
      </c>
      <c r="AB87" s="58">
        <v>187.12</v>
      </c>
      <c r="AC87" s="44">
        <v>0</v>
      </c>
      <c r="AD87" s="58">
        <v>0</v>
      </c>
      <c r="AE87" s="18"/>
    </row>
    <row r="88" spans="2:31" ht="14.25" customHeight="1" x14ac:dyDescent="0.2">
      <c r="B88" s="24"/>
      <c r="C88" s="91" t="s">
        <v>300</v>
      </c>
      <c r="D88" s="28">
        <f t="shared" si="1"/>
        <v>6</v>
      </c>
      <c r="E88" s="33" t="s">
        <v>37</v>
      </c>
      <c r="F88" s="37">
        <f t="shared" si="0"/>
        <v>10678.8</v>
      </c>
      <c r="G88" s="44">
        <v>1</v>
      </c>
      <c r="H88" s="58">
        <v>1779.8</v>
      </c>
      <c r="I88" s="44">
        <v>0</v>
      </c>
      <c r="J88" s="58">
        <v>0</v>
      </c>
      <c r="K88" s="44">
        <v>1</v>
      </c>
      <c r="L88" s="58">
        <v>1779.8</v>
      </c>
      <c r="M88" s="44">
        <v>0</v>
      </c>
      <c r="N88" s="58">
        <v>0</v>
      </c>
      <c r="O88" s="44">
        <v>1</v>
      </c>
      <c r="P88" s="58">
        <v>1779.8</v>
      </c>
      <c r="Q88" s="44">
        <v>0</v>
      </c>
      <c r="R88" s="58">
        <v>0</v>
      </c>
      <c r="S88" s="44">
        <v>1</v>
      </c>
      <c r="T88" s="58">
        <v>1779.8</v>
      </c>
      <c r="U88" s="44">
        <v>0</v>
      </c>
      <c r="V88" s="58">
        <v>0</v>
      </c>
      <c r="W88" s="44">
        <v>1</v>
      </c>
      <c r="X88" s="58">
        <v>1779.8</v>
      </c>
      <c r="Y88" s="44">
        <v>0</v>
      </c>
      <c r="Z88" s="58">
        <v>0</v>
      </c>
      <c r="AA88" s="44">
        <v>1</v>
      </c>
      <c r="AB88" s="58">
        <v>1779.8</v>
      </c>
      <c r="AC88" s="44">
        <v>0</v>
      </c>
      <c r="AD88" s="58">
        <v>0</v>
      </c>
      <c r="AE88" s="18"/>
    </row>
    <row r="89" spans="2:31" ht="12.75" customHeight="1" x14ac:dyDescent="0.2">
      <c r="B89" s="24"/>
      <c r="C89" s="91" t="s">
        <v>301</v>
      </c>
      <c r="D89" s="28">
        <f t="shared" si="1"/>
        <v>6</v>
      </c>
      <c r="E89" s="33" t="s">
        <v>37</v>
      </c>
      <c r="F89" s="37">
        <f t="shared" si="0"/>
        <v>11193.84</v>
      </c>
      <c r="G89" s="44">
        <v>1</v>
      </c>
      <c r="H89" s="58">
        <v>1865.64</v>
      </c>
      <c r="I89" s="44">
        <v>0</v>
      </c>
      <c r="J89" s="58">
        <v>0</v>
      </c>
      <c r="K89" s="44">
        <v>1</v>
      </c>
      <c r="L89" s="58">
        <v>1865.64</v>
      </c>
      <c r="M89" s="44">
        <v>0</v>
      </c>
      <c r="N89" s="58">
        <v>0</v>
      </c>
      <c r="O89" s="44">
        <v>1</v>
      </c>
      <c r="P89" s="58">
        <v>1865.64</v>
      </c>
      <c r="Q89" s="44">
        <v>0</v>
      </c>
      <c r="R89" s="58">
        <v>0</v>
      </c>
      <c r="S89" s="44">
        <v>1</v>
      </c>
      <c r="T89" s="58">
        <v>1865.64</v>
      </c>
      <c r="U89" s="44">
        <v>0</v>
      </c>
      <c r="V89" s="58">
        <v>0</v>
      </c>
      <c r="W89" s="44">
        <v>1</v>
      </c>
      <c r="X89" s="58">
        <v>1865.64</v>
      </c>
      <c r="Y89" s="44">
        <v>0</v>
      </c>
      <c r="Z89" s="58">
        <v>0</v>
      </c>
      <c r="AA89" s="44">
        <v>1</v>
      </c>
      <c r="AB89" s="58">
        <v>1865.64</v>
      </c>
      <c r="AC89" s="44">
        <v>0</v>
      </c>
      <c r="AD89" s="58">
        <v>0</v>
      </c>
      <c r="AE89" s="18"/>
    </row>
    <row r="90" spans="2:31" ht="12.75" customHeight="1" x14ac:dyDescent="0.2">
      <c r="B90" s="24"/>
      <c r="C90" s="91" t="s">
        <v>302</v>
      </c>
      <c r="D90" s="28">
        <f t="shared" si="1"/>
        <v>24</v>
      </c>
      <c r="E90" s="33" t="s">
        <v>229</v>
      </c>
      <c r="F90" s="37">
        <f t="shared" si="0"/>
        <v>3174.6000000000008</v>
      </c>
      <c r="G90" s="44">
        <v>2</v>
      </c>
      <c r="H90" s="58">
        <v>264.55</v>
      </c>
      <c r="I90" s="44">
        <v>2</v>
      </c>
      <c r="J90" s="58">
        <v>264.55</v>
      </c>
      <c r="K90" s="44">
        <v>2</v>
      </c>
      <c r="L90" s="58">
        <v>264.55</v>
      </c>
      <c r="M90" s="44">
        <v>2</v>
      </c>
      <c r="N90" s="58">
        <v>264.55</v>
      </c>
      <c r="O90" s="44">
        <v>2</v>
      </c>
      <c r="P90" s="58">
        <v>264.55</v>
      </c>
      <c r="Q90" s="44">
        <v>2</v>
      </c>
      <c r="R90" s="58">
        <v>264.55</v>
      </c>
      <c r="S90" s="44">
        <v>2</v>
      </c>
      <c r="T90" s="58">
        <v>264.55</v>
      </c>
      <c r="U90" s="44">
        <v>2</v>
      </c>
      <c r="V90" s="58">
        <v>264.55</v>
      </c>
      <c r="W90" s="44">
        <v>2</v>
      </c>
      <c r="X90" s="58">
        <v>264.55</v>
      </c>
      <c r="Y90" s="44">
        <v>2</v>
      </c>
      <c r="Z90" s="58">
        <v>264.55</v>
      </c>
      <c r="AA90" s="44">
        <v>2</v>
      </c>
      <c r="AB90" s="58">
        <v>264.55</v>
      </c>
      <c r="AC90" s="44">
        <v>2</v>
      </c>
      <c r="AD90" s="58">
        <v>264.55</v>
      </c>
      <c r="AE90" s="18"/>
    </row>
    <row r="91" spans="2:31" ht="12.75" customHeight="1" x14ac:dyDescent="0.2">
      <c r="B91" s="24"/>
      <c r="C91" s="91" t="s">
        <v>303</v>
      </c>
      <c r="D91" s="28">
        <f t="shared" si="1"/>
        <v>6</v>
      </c>
      <c r="E91" s="33" t="s">
        <v>229</v>
      </c>
      <c r="F91" s="37">
        <f t="shared" si="0"/>
        <v>1526.4</v>
      </c>
      <c r="G91" s="44">
        <v>1</v>
      </c>
      <c r="H91" s="58">
        <v>254.4</v>
      </c>
      <c r="I91" s="44">
        <v>0</v>
      </c>
      <c r="J91" s="58">
        <v>0</v>
      </c>
      <c r="K91" s="44">
        <v>1</v>
      </c>
      <c r="L91" s="58">
        <v>254.4</v>
      </c>
      <c r="M91" s="44">
        <v>0</v>
      </c>
      <c r="N91" s="58">
        <v>0</v>
      </c>
      <c r="O91" s="44">
        <v>1</v>
      </c>
      <c r="P91" s="58">
        <v>254.4</v>
      </c>
      <c r="Q91" s="44">
        <v>0</v>
      </c>
      <c r="R91" s="58">
        <v>0</v>
      </c>
      <c r="S91" s="44">
        <v>1</v>
      </c>
      <c r="T91" s="58">
        <v>254.4</v>
      </c>
      <c r="U91" s="44">
        <v>0</v>
      </c>
      <c r="V91" s="58">
        <v>0</v>
      </c>
      <c r="W91" s="44">
        <v>1</v>
      </c>
      <c r="X91" s="58">
        <v>254.4</v>
      </c>
      <c r="Y91" s="44">
        <v>0</v>
      </c>
      <c r="Z91" s="58">
        <v>0</v>
      </c>
      <c r="AA91" s="44">
        <v>1</v>
      </c>
      <c r="AB91" s="58">
        <v>254.4</v>
      </c>
      <c r="AC91" s="44">
        <v>0</v>
      </c>
      <c r="AD91" s="58">
        <v>0</v>
      </c>
      <c r="AE91" s="18"/>
    </row>
    <row r="92" spans="2:31" ht="15.75" customHeight="1" x14ac:dyDescent="0.2">
      <c r="B92" s="24">
        <v>215</v>
      </c>
      <c r="C92" s="20" t="s">
        <v>53</v>
      </c>
      <c r="D92" s="34"/>
      <c r="E92" s="19"/>
      <c r="F92" s="25">
        <f>SUM(F93:F93)</f>
        <v>1000</v>
      </c>
      <c r="G92" s="41" t="s">
        <v>54</v>
      </c>
      <c r="H92" s="25">
        <f>SUM(H93:H93)</f>
        <v>500</v>
      </c>
      <c r="I92" s="42"/>
      <c r="J92" s="25">
        <f>SUM(J93:J93)</f>
        <v>0</v>
      </c>
      <c r="K92" s="42"/>
      <c r="L92" s="25">
        <f>SUM(L93:L93)</f>
        <v>0</v>
      </c>
      <c r="M92" s="42"/>
      <c r="N92" s="25">
        <f>SUM(N93:N93)</f>
        <v>500</v>
      </c>
      <c r="O92" s="42"/>
      <c r="P92" s="25">
        <f>SUM(P93:P93)</f>
        <v>0</v>
      </c>
      <c r="Q92" s="42"/>
      <c r="R92" s="25">
        <f>SUM(R93:R93)</f>
        <v>0</v>
      </c>
      <c r="S92" s="42"/>
      <c r="T92" s="25">
        <f>SUM(T93:T93)</f>
        <v>0</v>
      </c>
      <c r="U92" s="42"/>
      <c r="V92" s="25">
        <f>SUM(V93:V93)</f>
        <v>0</v>
      </c>
      <c r="W92" s="42"/>
      <c r="X92" s="25">
        <f>SUM(X93:X93)</f>
        <v>0</v>
      </c>
      <c r="Y92" s="42"/>
      <c r="Z92" s="25">
        <f>SUM(Z93:Z93)</f>
        <v>0</v>
      </c>
      <c r="AA92" s="42"/>
      <c r="AB92" s="25">
        <f>SUM(AB93:AB93)</f>
        <v>0</v>
      </c>
      <c r="AC92" s="42"/>
      <c r="AD92" s="25">
        <f>SUM(AD93:AD93)</f>
        <v>0</v>
      </c>
      <c r="AE92" s="18"/>
    </row>
    <row r="93" spans="2:31" ht="13.5" customHeight="1" x14ac:dyDescent="0.2">
      <c r="B93" s="24"/>
      <c r="C93" s="91" t="s">
        <v>55</v>
      </c>
      <c r="D93" s="28">
        <f t="shared" si="1"/>
        <v>4</v>
      </c>
      <c r="E93" s="33" t="s">
        <v>37</v>
      </c>
      <c r="F93" s="30">
        <f t="shared" si="0"/>
        <v>1000</v>
      </c>
      <c r="G93" s="32">
        <v>2</v>
      </c>
      <c r="H93" s="31">
        <v>500</v>
      </c>
      <c r="I93" s="32">
        <v>0</v>
      </c>
      <c r="J93" s="31">
        <v>0</v>
      </c>
      <c r="K93" s="32">
        <v>0</v>
      </c>
      <c r="L93" s="31">
        <v>0</v>
      </c>
      <c r="M93" s="32">
        <v>2</v>
      </c>
      <c r="N93" s="31">
        <v>500</v>
      </c>
      <c r="O93" s="32">
        <v>0</v>
      </c>
      <c r="P93" s="31">
        <v>0</v>
      </c>
      <c r="Q93" s="32">
        <v>0</v>
      </c>
      <c r="R93" s="31">
        <v>0</v>
      </c>
      <c r="S93" s="32">
        <v>0</v>
      </c>
      <c r="T93" s="31">
        <v>0</v>
      </c>
      <c r="U93" s="32">
        <v>0</v>
      </c>
      <c r="V93" s="31">
        <v>0</v>
      </c>
      <c r="W93" s="32">
        <v>0</v>
      </c>
      <c r="X93" s="31">
        <v>0</v>
      </c>
      <c r="Y93" s="32">
        <v>0</v>
      </c>
      <c r="Z93" s="31">
        <v>0</v>
      </c>
      <c r="AA93" s="32">
        <v>0</v>
      </c>
      <c r="AB93" s="31">
        <v>0</v>
      </c>
      <c r="AC93" s="32">
        <v>0</v>
      </c>
      <c r="AD93" s="31">
        <v>0</v>
      </c>
      <c r="AE93" s="18"/>
    </row>
    <row r="94" spans="2:31" ht="12.75" customHeight="1" x14ac:dyDescent="0.2">
      <c r="B94" s="24">
        <v>216</v>
      </c>
      <c r="C94" s="20" t="s">
        <v>56</v>
      </c>
      <c r="D94" s="28"/>
      <c r="E94" s="19"/>
      <c r="F94" s="25">
        <f>SUM(F95:F114)</f>
        <v>173650.49999999997</v>
      </c>
      <c r="G94" s="39" t="s">
        <v>54</v>
      </c>
      <c r="H94" s="25">
        <f>SUM(H95:H114)</f>
        <v>14313.630000000003</v>
      </c>
      <c r="I94" s="26"/>
      <c r="J94" s="25">
        <f>SUM(J95:J114)</f>
        <v>14628.120000000003</v>
      </c>
      <c r="K94" s="26"/>
      <c r="L94" s="25">
        <f>SUM(L95:L114)</f>
        <v>14313.630000000003</v>
      </c>
      <c r="M94" s="26"/>
      <c r="N94" s="25">
        <f>SUM(N95:N114)</f>
        <v>14628.120000000003</v>
      </c>
      <c r="O94" s="26"/>
      <c r="P94" s="25">
        <f>SUM(P95:P114)</f>
        <v>14313.630000000003</v>
      </c>
      <c r="Q94" s="26"/>
      <c r="R94" s="25">
        <f>SUM(R95:R114)</f>
        <v>14628.120000000003</v>
      </c>
      <c r="S94" s="26"/>
      <c r="T94" s="25">
        <f>SUM(T95:T114)</f>
        <v>14313.630000000003</v>
      </c>
      <c r="U94" s="26"/>
      <c r="V94" s="25">
        <f>SUM(V95:V114)</f>
        <v>14628.120000000003</v>
      </c>
      <c r="W94" s="26"/>
      <c r="X94" s="25">
        <f>SUM(X95:X114)</f>
        <v>14313.630000000003</v>
      </c>
      <c r="Y94" s="25"/>
      <c r="Z94" s="25">
        <f>SUM(Z95:Z114)</f>
        <v>14628.120000000003</v>
      </c>
      <c r="AA94" s="26"/>
      <c r="AB94" s="25">
        <f>SUM(AB95:AB114)</f>
        <v>14363.810000000003</v>
      </c>
      <c r="AC94" s="26"/>
      <c r="AD94" s="25">
        <f>SUM(AD95:AD114)</f>
        <v>14577.940000000002</v>
      </c>
      <c r="AE94" s="18"/>
    </row>
    <row r="95" spans="2:31" ht="12.75" customHeight="1" x14ac:dyDescent="0.2">
      <c r="B95" s="27"/>
      <c r="C95" s="91" t="s">
        <v>304</v>
      </c>
      <c r="D95" s="34">
        <f t="shared" si="1"/>
        <v>120</v>
      </c>
      <c r="E95" s="33" t="s">
        <v>231</v>
      </c>
      <c r="F95" s="37">
        <f t="shared" ref="F95:F114" si="4">SUM(H95,J95,L95,N95,P95,R95,T95,V95,X95,Z95,AB95,AD95)</f>
        <v>138440.4</v>
      </c>
      <c r="G95" s="44">
        <v>10</v>
      </c>
      <c r="H95" s="38">
        <v>11536.7</v>
      </c>
      <c r="I95" s="44">
        <v>10</v>
      </c>
      <c r="J95" s="38">
        <v>11536.7</v>
      </c>
      <c r="K95" s="44">
        <v>10</v>
      </c>
      <c r="L95" s="38">
        <v>11536.7</v>
      </c>
      <c r="M95" s="44">
        <v>10</v>
      </c>
      <c r="N95" s="38">
        <v>11536.7</v>
      </c>
      <c r="O95" s="44">
        <v>10</v>
      </c>
      <c r="P95" s="38">
        <v>11536.7</v>
      </c>
      <c r="Q95" s="44">
        <v>10</v>
      </c>
      <c r="R95" s="38">
        <v>11536.7</v>
      </c>
      <c r="S95" s="44">
        <v>10</v>
      </c>
      <c r="T95" s="38">
        <v>11536.7</v>
      </c>
      <c r="U95" s="44">
        <v>10</v>
      </c>
      <c r="V95" s="38">
        <v>11536.7</v>
      </c>
      <c r="W95" s="44">
        <v>10</v>
      </c>
      <c r="X95" s="38">
        <v>11536.7</v>
      </c>
      <c r="Y95" s="44">
        <v>10</v>
      </c>
      <c r="Z95" s="38">
        <v>11536.7</v>
      </c>
      <c r="AA95" s="44">
        <v>10</v>
      </c>
      <c r="AB95" s="38">
        <v>11536.7</v>
      </c>
      <c r="AC95" s="44">
        <v>10</v>
      </c>
      <c r="AD95" s="38">
        <v>11536.7</v>
      </c>
      <c r="AE95" s="18"/>
    </row>
    <row r="96" spans="2:31" ht="12" customHeight="1" x14ac:dyDescent="0.2">
      <c r="B96" s="27"/>
      <c r="C96" s="91" t="s">
        <v>227</v>
      </c>
      <c r="D96" s="28">
        <f t="shared" si="1"/>
        <v>108</v>
      </c>
      <c r="E96" s="29" t="s">
        <v>36</v>
      </c>
      <c r="F96" s="30">
        <f t="shared" si="4"/>
        <v>417</v>
      </c>
      <c r="G96" s="32">
        <v>9</v>
      </c>
      <c r="H96" s="31">
        <v>34.75</v>
      </c>
      <c r="I96" s="32">
        <v>9</v>
      </c>
      <c r="J96" s="31">
        <v>34.75</v>
      </c>
      <c r="K96" s="32">
        <v>9</v>
      </c>
      <c r="L96" s="31">
        <v>34.75</v>
      </c>
      <c r="M96" s="32">
        <v>9</v>
      </c>
      <c r="N96" s="31">
        <v>34.75</v>
      </c>
      <c r="O96" s="32">
        <v>9</v>
      </c>
      <c r="P96" s="31">
        <v>34.75</v>
      </c>
      <c r="Q96" s="32">
        <v>9</v>
      </c>
      <c r="R96" s="31">
        <v>34.75</v>
      </c>
      <c r="S96" s="32">
        <v>9</v>
      </c>
      <c r="T96" s="31">
        <v>34.75</v>
      </c>
      <c r="U96" s="32">
        <v>9</v>
      </c>
      <c r="V96" s="31">
        <v>34.75</v>
      </c>
      <c r="W96" s="32">
        <v>9</v>
      </c>
      <c r="X96" s="31">
        <v>34.75</v>
      </c>
      <c r="Y96" s="32">
        <v>9</v>
      </c>
      <c r="Z96" s="31">
        <v>34.75</v>
      </c>
      <c r="AA96" s="32">
        <v>9</v>
      </c>
      <c r="AB96" s="31">
        <v>34.75</v>
      </c>
      <c r="AC96" s="32">
        <v>9</v>
      </c>
      <c r="AD96" s="31">
        <v>34.75</v>
      </c>
      <c r="AE96" s="18"/>
    </row>
    <row r="97" spans="2:31" ht="26.25" customHeight="1" x14ac:dyDescent="0.2">
      <c r="B97" s="27"/>
      <c r="C97" s="91" t="s">
        <v>305</v>
      </c>
      <c r="D97" s="34">
        <f t="shared" si="1"/>
        <v>120</v>
      </c>
      <c r="E97" s="33" t="s">
        <v>231</v>
      </c>
      <c r="F97" s="37">
        <f t="shared" si="4"/>
        <v>3600</v>
      </c>
      <c r="G97" s="44">
        <v>10</v>
      </c>
      <c r="H97" s="38">
        <v>300</v>
      </c>
      <c r="I97" s="44">
        <v>10</v>
      </c>
      <c r="J97" s="38">
        <v>300</v>
      </c>
      <c r="K97" s="44">
        <v>10</v>
      </c>
      <c r="L97" s="38">
        <v>300</v>
      </c>
      <c r="M97" s="44">
        <v>10</v>
      </c>
      <c r="N97" s="38">
        <v>300</v>
      </c>
      <c r="O97" s="44">
        <v>10</v>
      </c>
      <c r="P97" s="38">
        <v>300</v>
      </c>
      <c r="Q97" s="44">
        <v>10</v>
      </c>
      <c r="R97" s="38">
        <v>300</v>
      </c>
      <c r="S97" s="44">
        <v>10</v>
      </c>
      <c r="T97" s="38">
        <v>300</v>
      </c>
      <c r="U97" s="44">
        <v>10</v>
      </c>
      <c r="V97" s="38">
        <v>300</v>
      </c>
      <c r="W97" s="44">
        <v>10</v>
      </c>
      <c r="X97" s="38">
        <v>300</v>
      </c>
      <c r="Y97" s="44">
        <v>10</v>
      </c>
      <c r="Z97" s="38">
        <v>300</v>
      </c>
      <c r="AA97" s="44">
        <v>10</v>
      </c>
      <c r="AB97" s="38">
        <v>300</v>
      </c>
      <c r="AC97" s="44">
        <v>10</v>
      </c>
      <c r="AD97" s="38">
        <v>300</v>
      </c>
      <c r="AE97" s="18"/>
    </row>
    <row r="98" spans="2:31" ht="15" customHeight="1" x14ac:dyDescent="0.2">
      <c r="B98" s="27"/>
      <c r="C98" s="91" t="s">
        <v>306</v>
      </c>
      <c r="D98" s="34">
        <f t="shared" si="1"/>
        <v>36</v>
      </c>
      <c r="E98" s="33" t="s">
        <v>37</v>
      </c>
      <c r="F98" s="37">
        <f t="shared" si="4"/>
        <v>2520</v>
      </c>
      <c r="G98" s="44">
        <v>3</v>
      </c>
      <c r="H98" s="38">
        <v>210</v>
      </c>
      <c r="I98" s="44">
        <v>3</v>
      </c>
      <c r="J98" s="38">
        <v>210</v>
      </c>
      <c r="K98" s="44">
        <v>3</v>
      </c>
      <c r="L98" s="38">
        <v>210</v>
      </c>
      <c r="M98" s="44">
        <v>3</v>
      </c>
      <c r="N98" s="38">
        <v>210</v>
      </c>
      <c r="O98" s="44">
        <v>3</v>
      </c>
      <c r="P98" s="38">
        <v>210</v>
      </c>
      <c r="Q98" s="44">
        <v>3</v>
      </c>
      <c r="R98" s="38">
        <v>210</v>
      </c>
      <c r="S98" s="44">
        <v>3</v>
      </c>
      <c r="T98" s="38">
        <v>210</v>
      </c>
      <c r="U98" s="44">
        <v>3</v>
      </c>
      <c r="V98" s="38">
        <v>210</v>
      </c>
      <c r="W98" s="44">
        <v>3</v>
      </c>
      <c r="X98" s="38">
        <v>210</v>
      </c>
      <c r="Y98" s="44">
        <v>3</v>
      </c>
      <c r="Z98" s="38">
        <v>210</v>
      </c>
      <c r="AA98" s="44">
        <v>3</v>
      </c>
      <c r="AB98" s="38">
        <v>210</v>
      </c>
      <c r="AC98" s="44">
        <v>3</v>
      </c>
      <c r="AD98" s="38">
        <v>210</v>
      </c>
      <c r="AE98" s="18"/>
    </row>
    <row r="99" spans="2:31" ht="12.75" customHeight="1" x14ac:dyDescent="0.2">
      <c r="B99" s="27"/>
      <c r="C99" s="91" t="s">
        <v>57</v>
      </c>
      <c r="D99" s="28">
        <f t="shared" si="1"/>
        <v>6</v>
      </c>
      <c r="E99" s="29" t="s">
        <v>37</v>
      </c>
      <c r="F99" s="30">
        <f t="shared" si="4"/>
        <v>301.08</v>
      </c>
      <c r="G99" s="32">
        <v>0</v>
      </c>
      <c r="H99" s="31">
        <v>0</v>
      </c>
      <c r="I99" s="32">
        <v>1</v>
      </c>
      <c r="J99" s="31">
        <v>50.18</v>
      </c>
      <c r="K99" s="32">
        <v>0</v>
      </c>
      <c r="L99" s="31">
        <v>0</v>
      </c>
      <c r="M99" s="32">
        <v>1</v>
      </c>
      <c r="N99" s="31">
        <v>50.18</v>
      </c>
      <c r="O99" s="32">
        <v>0</v>
      </c>
      <c r="P99" s="31">
        <v>0</v>
      </c>
      <c r="Q99" s="32">
        <v>1</v>
      </c>
      <c r="R99" s="31">
        <v>50.18</v>
      </c>
      <c r="S99" s="32">
        <v>0</v>
      </c>
      <c r="T99" s="31">
        <v>0</v>
      </c>
      <c r="U99" s="32">
        <v>1</v>
      </c>
      <c r="V99" s="31">
        <v>50.18</v>
      </c>
      <c r="W99" s="32">
        <v>0</v>
      </c>
      <c r="X99" s="31">
        <v>0</v>
      </c>
      <c r="Y99" s="32">
        <v>1</v>
      </c>
      <c r="Z99" s="31">
        <v>50.18</v>
      </c>
      <c r="AA99" s="32">
        <v>1</v>
      </c>
      <c r="AB99" s="31">
        <v>50.18</v>
      </c>
      <c r="AC99" s="32">
        <v>0</v>
      </c>
      <c r="AD99" s="31">
        <v>0</v>
      </c>
      <c r="AE99" s="18"/>
    </row>
    <row r="100" spans="2:31" ht="27" customHeight="1" x14ac:dyDescent="0.2">
      <c r="B100" s="27"/>
      <c r="C100" s="91" t="s">
        <v>307</v>
      </c>
      <c r="D100" s="28">
        <f t="shared" si="1"/>
        <v>6</v>
      </c>
      <c r="E100" s="29" t="s">
        <v>36</v>
      </c>
      <c r="F100" s="30">
        <f t="shared" si="4"/>
        <v>1585.86</v>
      </c>
      <c r="G100" s="32">
        <v>0</v>
      </c>
      <c r="H100" s="31">
        <v>0</v>
      </c>
      <c r="I100" s="32">
        <v>1</v>
      </c>
      <c r="J100" s="31">
        <v>264.31</v>
      </c>
      <c r="K100" s="32">
        <v>0</v>
      </c>
      <c r="L100" s="31">
        <v>0</v>
      </c>
      <c r="M100" s="32">
        <v>1</v>
      </c>
      <c r="N100" s="31">
        <v>264.31</v>
      </c>
      <c r="O100" s="32">
        <v>0</v>
      </c>
      <c r="P100" s="31">
        <v>0</v>
      </c>
      <c r="Q100" s="32">
        <v>1</v>
      </c>
      <c r="R100" s="31">
        <v>264.31</v>
      </c>
      <c r="S100" s="32">
        <v>0</v>
      </c>
      <c r="T100" s="31">
        <v>0</v>
      </c>
      <c r="U100" s="32">
        <v>1</v>
      </c>
      <c r="V100" s="31">
        <v>264.31</v>
      </c>
      <c r="W100" s="32">
        <v>0</v>
      </c>
      <c r="X100" s="31">
        <v>0</v>
      </c>
      <c r="Y100" s="32">
        <v>1</v>
      </c>
      <c r="Z100" s="31">
        <v>264.31</v>
      </c>
      <c r="AA100" s="32">
        <v>0</v>
      </c>
      <c r="AB100" s="31">
        <v>0</v>
      </c>
      <c r="AC100" s="32">
        <v>1</v>
      </c>
      <c r="AD100" s="31">
        <v>264.31</v>
      </c>
      <c r="AE100" s="18"/>
    </row>
    <row r="101" spans="2:31" ht="27" customHeight="1" x14ac:dyDescent="0.2">
      <c r="B101" s="27"/>
      <c r="C101" s="91" t="s">
        <v>308</v>
      </c>
      <c r="D101" s="28">
        <f t="shared" si="1"/>
        <v>24</v>
      </c>
      <c r="E101" s="29" t="s">
        <v>231</v>
      </c>
      <c r="F101" s="30">
        <f t="shared" si="4"/>
        <v>6343.44</v>
      </c>
      <c r="G101" s="32">
        <v>2</v>
      </c>
      <c r="H101" s="31">
        <v>528.62</v>
      </c>
      <c r="I101" s="32">
        <v>2</v>
      </c>
      <c r="J101" s="31">
        <v>528.62</v>
      </c>
      <c r="K101" s="32">
        <v>2</v>
      </c>
      <c r="L101" s="31">
        <v>528.62</v>
      </c>
      <c r="M101" s="32">
        <v>2</v>
      </c>
      <c r="N101" s="31">
        <v>528.62</v>
      </c>
      <c r="O101" s="32">
        <v>2</v>
      </c>
      <c r="P101" s="31">
        <v>528.62</v>
      </c>
      <c r="Q101" s="32">
        <v>2</v>
      </c>
      <c r="R101" s="31">
        <v>528.62</v>
      </c>
      <c r="S101" s="32">
        <v>2</v>
      </c>
      <c r="T101" s="31">
        <v>528.62</v>
      </c>
      <c r="U101" s="32">
        <v>2</v>
      </c>
      <c r="V101" s="31">
        <v>528.62</v>
      </c>
      <c r="W101" s="32">
        <v>2</v>
      </c>
      <c r="X101" s="31">
        <v>528.62</v>
      </c>
      <c r="Y101" s="32">
        <v>2</v>
      </c>
      <c r="Z101" s="31">
        <v>528.62</v>
      </c>
      <c r="AA101" s="32">
        <v>2</v>
      </c>
      <c r="AB101" s="31">
        <v>528.62</v>
      </c>
      <c r="AC101" s="32">
        <v>2</v>
      </c>
      <c r="AD101" s="31">
        <v>528.62</v>
      </c>
      <c r="AE101" s="18"/>
    </row>
    <row r="102" spans="2:31" ht="15" customHeight="1" x14ac:dyDescent="0.2">
      <c r="B102" s="27"/>
      <c r="C102" s="91" t="s">
        <v>309</v>
      </c>
      <c r="D102" s="28">
        <f t="shared" si="1"/>
        <v>12</v>
      </c>
      <c r="E102" s="29" t="s">
        <v>231</v>
      </c>
      <c r="F102" s="30">
        <f t="shared" si="4"/>
        <v>2393.52</v>
      </c>
      <c r="G102" s="32">
        <v>1</v>
      </c>
      <c r="H102" s="31">
        <v>199.46</v>
      </c>
      <c r="I102" s="32">
        <v>1</v>
      </c>
      <c r="J102" s="31">
        <v>199.46</v>
      </c>
      <c r="K102" s="32">
        <v>1</v>
      </c>
      <c r="L102" s="31">
        <v>199.46</v>
      </c>
      <c r="M102" s="32">
        <v>1</v>
      </c>
      <c r="N102" s="31">
        <v>199.46</v>
      </c>
      <c r="O102" s="32">
        <v>1</v>
      </c>
      <c r="P102" s="31">
        <v>199.46</v>
      </c>
      <c r="Q102" s="32">
        <v>1</v>
      </c>
      <c r="R102" s="31">
        <v>199.46</v>
      </c>
      <c r="S102" s="32">
        <v>1</v>
      </c>
      <c r="T102" s="31">
        <v>199.46</v>
      </c>
      <c r="U102" s="32">
        <v>1</v>
      </c>
      <c r="V102" s="31">
        <v>199.46</v>
      </c>
      <c r="W102" s="32">
        <v>1</v>
      </c>
      <c r="X102" s="31">
        <v>199.46</v>
      </c>
      <c r="Y102" s="32">
        <v>1</v>
      </c>
      <c r="Z102" s="31">
        <v>199.46</v>
      </c>
      <c r="AA102" s="32">
        <v>1</v>
      </c>
      <c r="AB102" s="31">
        <v>199.46</v>
      </c>
      <c r="AC102" s="32">
        <v>1</v>
      </c>
      <c r="AD102" s="31">
        <v>199.46</v>
      </c>
      <c r="AE102" s="18"/>
    </row>
    <row r="103" spans="2:31" ht="15" customHeight="1" x14ac:dyDescent="0.2">
      <c r="B103" s="27"/>
      <c r="C103" s="91" t="s">
        <v>310</v>
      </c>
      <c r="D103" s="28">
        <f t="shared" ref="D103:D171" si="5">G103+I103+K103+M103+O103+Q103+S103+U103+W103+Y103+AA103+AC103</f>
        <v>60</v>
      </c>
      <c r="E103" s="29" t="s">
        <v>37</v>
      </c>
      <c r="F103" s="30">
        <f t="shared" si="4"/>
        <v>2596.8000000000006</v>
      </c>
      <c r="G103" s="32">
        <v>5</v>
      </c>
      <c r="H103" s="31">
        <v>216.4</v>
      </c>
      <c r="I103" s="32">
        <v>5</v>
      </c>
      <c r="J103" s="31">
        <v>216.4</v>
      </c>
      <c r="K103" s="32">
        <v>5</v>
      </c>
      <c r="L103" s="31">
        <v>216.4</v>
      </c>
      <c r="M103" s="32">
        <v>5</v>
      </c>
      <c r="N103" s="31">
        <v>216.4</v>
      </c>
      <c r="O103" s="32">
        <v>5</v>
      </c>
      <c r="P103" s="31">
        <v>216.4</v>
      </c>
      <c r="Q103" s="32">
        <v>5</v>
      </c>
      <c r="R103" s="31">
        <v>216.4</v>
      </c>
      <c r="S103" s="32">
        <v>5</v>
      </c>
      <c r="T103" s="31">
        <v>216.4</v>
      </c>
      <c r="U103" s="32">
        <v>5</v>
      </c>
      <c r="V103" s="31">
        <v>216.4</v>
      </c>
      <c r="W103" s="32">
        <v>5</v>
      </c>
      <c r="X103" s="31">
        <v>216.4</v>
      </c>
      <c r="Y103" s="32">
        <v>5</v>
      </c>
      <c r="Z103" s="31">
        <v>216.4</v>
      </c>
      <c r="AA103" s="32">
        <v>5</v>
      </c>
      <c r="AB103" s="31">
        <v>216.4</v>
      </c>
      <c r="AC103" s="32">
        <v>5</v>
      </c>
      <c r="AD103" s="31">
        <v>216.4</v>
      </c>
      <c r="AE103" s="18"/>
    </row>
    <row r="104" spans="2:31" ht="14.25" customHeight="1" x14ac:dyDescent="0.2">
      <c r="B104" s="27"/>
      <c r="C104" s="91" t="s">
        <v>228</v>
      </c>
      <c r="D104" s="28">
        <f t="shared" si="5"/>
        <v>60</v>
      </c>
      <c r="E104" s="29" t="s">
        <v>37</v>
      </c>
      <c r="F104" s="30">
        <f t="shared" si="4"/>
        <v>1800</v>
      </c>
      <c r="G104" s="32">
        <v>5</v>
      </c>
      <c r="H104" s="31">
        <v>150</v>
      </c>
      <c r="I104" s="32">
        <v>5</v>
      </c>
      <c r="J104" s="31">
        <v>150</v>
      </c>
      <c r="K104" s="32">
        <v>5</v>
      </c>
      <c r="L104" s="31">
        <v>150</v>
      </c>
      <c r="M104" s="32">
        <v>5</v>
      </c>
      <c r="N104" s="31">
        <v>150</v>
      </c>
      <c r="O104" s="32">
        <v>5</v>
      </c>
      <c r="P104" s="31">
        <v>150</v>
      </c>
      <c r="Q104" s="32">
        <v>5</v>
      </c>
      <c r="R104" s="31">
        <v>150</v>
      </c>
      <c r="S104" s="32">
        <v>5</v>
      </c>
      <c r="T104" s="31">
        <v>150</v>
      </c>
      <c r="U104" s="32">
        <v>5</v>
      </c>
      <c r="V104" s="31">
        <v>150</v>
      </c>
      <c r="W104" s="32">
        <v>5</v>
      </c>
      <c r="X104" s="31">
        <v>150</v>
      </c>
      <c r="Y104" s="32">
        <v>5</v>
      </c>
      <c r="Z104" s="31">
        <v>150</v>
      </c>
      <c r="AA104" s="32">
        <v>5</v>
      </c>
      <c r="AB104" s="31">
        <v>150</v>
      </c>
      <c r="AC104" s="32">
        <v>5</v>
      </c>
      <c r="AD104" s="31">
        <v>150</v>
      </c>
      <c r="AE104" s="18"/>
    </row>
    <row r="105" spans="2:31" ht="14.25" customHeight="1" x14ac:dyDescent="0.2">
      <c r="B105" s="27"/>
      <c r="C105" s="91" t="s">
        <v>311</v>
      </c>
      <c r="D105" s="28">
        <f t="shared" si="5"/>
        <v>24</v>
      </c>
      <c r="E105" s="29" t="s">
        <v>37</v>
      </c>
      <c r="F105" s="30">
        <f t="shared" si="4"/>
        <v>870.2399999999999</v>
      </c>
      <c r="G105" s="32">
        <v>2</v>
      </c>
      <c r="H105" s="31">
        <v>72.52</v>
      </c>
      <c r="I105" s="32">
        <v>2</v>
      </c>
      <c r="J105" s="31">
        <v>72.52</v>
      </c>
      <c r="K105" s="32">
        <v>2</v>
      </c>
      <c r="L105" s="31">
        <v>72.52</v>
      </c>
      <c r="M105" s="32">
        <v>2</v>
      </c>
      <c r="N105" s="31">
        <v>72.52</v>
      </c>
      <c r="O105" s="32">
        <v>2</v>
      </c>
      <c r="P105" s="31">
        <v>72.52</v>
      </c>
      <c r="Q105" s="32">
        <v>2</v>
      </c>
      <c r="R105" s="31">
        <v>72.52</v>
      </c>
      <c r="S105" s="32">
        <v>2</v>
      </c>
      <c r="T105" s="31">
        <v>72.52</v>
      </c>
      <c r="U105" s="32">
        <v>2</v>
      </c>
      <c r="V105" s="31">
        <v>72.52</v>
      </c>
      <c r="W105" s="32">
        <v>2</v>
      </c>
      <c r="X105" s="31">
        <v>72.52</v>
      </c>
      <c r="Y105" s="32">
        <v>2</v>
      </c>
      <c r="Z105" s="31">
        <v>72.52</v>
      </c>
      <c r="AA105" s="32">
        <v>2</v>
      </c>
      <c r="AB105" s="31">
        <v>72.52</v>
      </c>
      <c r="AC105" s="32">
        <v>2</v>
      </c>
      <c r="AD105" s="31">
        <v>72.52</v>
      </c>
      <c r="AE105" s="18"/>
    </row>
    <row r="106" spans="2:31" ht="25.5" customHeight="1" x14ac:dyDescent="0.2">
      <c r="B106" s="27"/>
      <c r="C106" s="91" t="s">
        <v>313</v>
      </c>
      <c r="D106" s="28">
        <f t="shared" si="5"/>
        <v>24</v>
      </c>
      <c r="E106" s="29" t="s">
        <v>233</v>
      </c>
      <c r="F106" s="30">
        <f t="shared" si="4"/>
        <v>1450.1999999999998</v>
      </c>
      <c r="G106" s="32">
        <v>2</v>
      </c>
      <c r="H106" s="31">
        <v>120.85</v>
      </c>
      <c r="I106" s="32">
        <v>2</v>
      </c>
      <c r="J106" s="31">
        <v>120.85</v>
      </c>
      <c r="K106" s="32">
        <v>2</v>
      </c>
      <c r="L106" s="31">
        <v>120.85</v>
      </c>
      <c r="M106" s="32">
        <v>2</v>
      </c>
      <c r="N106" s="31">
        <v>120.85</v>
      </c>
      <c r="O106" s="32">
        <v>2</v>
      </c>
      <c r="P106" s="31">
        <v>120.85</v>
      </c>
      <c r="Q106" s="32">
        <v>2</v>
      </c>
      <c r="R106" s="31">
        <v>120.85</v>
      </c>
      <c r="S106" s="32">
        <v>2</v>
      </c>
      <c r="T106" s="31">
        <v>120.85</v>
      </c>
      <c r="U106" s="32">
        <v>2</v>
      </c>
      <c r="V106" s="31">
        <v>120.85</v>
      </c>
      <c r="W106" s="32">
        <v>2</v>
      </c>
      <c r="X106" s="31">
        <v>120.85</v>
      </c>
      <c r="Y106" s="32">
        <v>2</v>
      </c>
      <c r="Z106" s="31">
        <v>120.85</v>
      </c>
      <c r="AA106" s="32">
        <v>2</v>
      </c>
      <c r="AB106" s="31">
        <v>120.85</v>
      </c>
      <c r="AC106" s="32">
        <v>2</v>
      </c>
      <c r="AD106" s="31">
        <v>120.85</v>
      </c>
      <c r="AE106" s="18"/>
    </row>
    <row r="107" spans="2:31" ht="12" customHeight="1" x14ac:dyDescent="0.2">
      <c r="B107" s="27"/>
      <c r="C107" s="91" t="s">
        <v>312</v>
      </c>
      <c r="D107" s="28">
        <f t="shared" si="5"/>
        <v>12</v>
      </c>
      <c r="E107" s="29" t="s">
        <v>37</v>
      </c>
      <c r="F107" s="30">
        <f t="shared" si="4"/>
        <v>460.2000000000001</v>
      </c>
      <c r="G107" s="32">
        <v>1</v>
      </c>
      <c r="H107" s="31">
        <v>38.35</v>
      </c>
      <c r="I107" s="32">
        <v>1</v>
      </c>
      <c r="J107" s="31">
        <v>38.35</v>
      </c>
      <c r="K107" s="32">
        <v>1</v>
      </c>
      <c r="L107" s="31">
        <v>38.35</v>
      </c>
      <c r="M107" s="32">
        <v>1</v>
      </c>
      <c r="N107" s="31">
        <v>38.35</v>
      </c>
      <c r="O107" s="32">
        <v>1</v>
      </c>
      <c r="P107" s="31">
        <v>38.35</v>
      </c>
      <c r="Q107" s="32">
        <v>1</v>
      </c>
      <c r="R107" s="31">
        <v>38.35</v>
      </c>
      <c r="S107" s="32">
        <v>1</v>
      </c>
      <c r="T107" s="31">
        <v>38.35</v>
      </c>
      <c r="U107" s="32">
        <v>1</v>
      </c>
      <c r="V107" s="31">
        <v>38.35</v>
      </c>
      <c r="W107" s="32">
        <v>1</v>
      </c>
      <c r="X107" s="31">
        <v>38.35</v>
      </c>
      <c r="Y107" s="32">
        <v>1</v>
      </c>
      <c r="Z107" s="31">
        <v>38.35</v>
      </c>
      <c r="AA107" s="32">
        <v>1</v>
      </c>
      <c r="AB107" s="31">
        <v>38.35</v>
      </c>
      <c r="AC107" s="32">
        <v>1</v>
      </c>
      <c r="AD107" s="31">
        <v>38.35</v>
      </c>
      <c r="AE107" s="18"/>
    </row>
    <row r="108" spans="2:31" ht="12" customHeight="1" x14ac:dyDescent="0.2">
      <c r="B108" s="27"/>
      <c r="C108" s="91" t="s">
        <v>314</v>
      </c>
      <c r="D108" s="28">
        <f t="shared" si="5"/>
        <v>60</v>
      </c>
      <c r="E108" s="29" t="s">
        <v>36</v>
      </c>
      <c r="F108" s="30">
        <f t="shared" si="4"/>
        <v>2558.3999999999996</v>
      </c>
      <c r="G108" s="32">
        <v>5</v>
      </c>
      <c r="H108" s="31">
        <v>213.2</v>
      </c>
      <c r="I108" s="32">
        <v>5</v>
      </c>
      <c r="J108" s="31">
        <v>213.2</v>
      </c>
      <c r="K108" s="32">
        <v>5</v>
      </c>
      <c r="L108" s="31">
        <v>213.2</v>
      </c>
      <c r="M108" s="32">
        <v>5</v>
      </c>
      <c r="N108" s="31">
        <v>213.2</v>
      </c>
      <c r="O108" s="32">
        <v>5</v>
      </c>
      <c r="P108" s="31">
        <v>213.2</v>
      </c>
      <c r="Q108" s="32">
        <v>5</v>
      </c>
      <c r="R108" s="31">
        <v>213.2</v>
      </c>
      <c r="S108" s="32">
        <v>5</v>
      </c>
      <c r="T108" s="31">
        <v>213.2</v>
      </c>
      <c r="U108" s="32">
        <v>5</v>
      </c>
      <c r="V108" s="31">
        <v>213.2</v>
      </c>
      <c r="W108" s="32">
        <v>5</v>
      </c>
      <c r="X108" s="31">
        <v>213.2</v>
      </c>
      <c r="Y108" s="32">
        <v>5</v>
      </c>
      <c r="Z108" s="31">
        <v>213.2</v>
      </c>
      <c r="AA108" s="32">
        <v>5</v>
      </c>
      <c r="AB108" s="31">
        <v>213.2</v>
      </c>
      <c r="AC108" s="32">
        <v>5</v>
      </c>
      <c r="AD108" s="31">
        <v>213.2</v>
      </c>
      <c r="AE108" s="18"/>
    </row>
    <row r="109" spans="2:31" ht="24" customHeight="1" x14ac:dyDescent="0.2">
      <c r="B109" s="27"/>
      <c r="C109" s="91" t="s">
        <v>315</v>
      </c>
      <c r="D109" s="28">
        <f t="shared" si="5"/>
        <v>12</v>
      </c>
      <c r="E109" s="29" t="s">
        <v>231</v>
      </c>
      <c r="F109" s="30">
        <f t="shared" si="4"/>
        <v>1080</v>
      </c>
      <c r="G109" s="32">
        <v>1</v>
      </c>
      <c r="H109" s="31">
        <v>90</v>
      </c>
      <c r="I109" s="32">
        <v>1</v>
      </c>
      <c r="J109" s="31">
        <v>90</v>
      </c>
      <c r="K109" s="32">
        <v>1</v>
      </c>
      <c r="L109" s="31">
        <v>90</v>
      </c>
      <c r="M109" s="32">
        <v>1</v>
      </c>
      <c r="N109" s="31">
        <v>90</v>
      </c>
      <c r="O109" s="32">
        <v>1</v>
      </c>
      <c r="P109" s="31">
        <v>90</v>
      </c>
      <c r="Q109" s="32">
        <v>1</v>
      </c>
      <c r="R109" s="31">
        <v>90</v>
      </c>
      <c r="S109" s="32">
        <v>1</v>
      </c>
      <c r="T109" s="31">
        <v>90</v>
      </c>
      <c r="U109" s="32">
        <v>1</v>
      </c>
      <c r="V109" s="31">
        <v>90</v>
      </c>
      <c r="W109" s="32">
        <v>1</v>
      </c>
      <c r="X109" s="31">
        <v>90</v>
      </c>
      <c r="Y109" s="32">
        <v>1</v>
      </c>
      <c r="Z109" s="31">
        <v>90</v>
      </c>
      <c r="AA109" s="32">
        <v>1</v>
      </c>
      <c r="AB109" s="31">
        <v>90</v>
      </c>
      <c r="AC109" s="32">
        <v>1</v>
      </c>
      <c r="AD109" s="31">
        <v>90</v>
      </c>
      <c r="AE109" s="18"/>
    </row>
    <row r="110" spans="2:31" ht="25.5" customHeight="1" x14ac:dyDescent="0.2">
      <c r="B110" s="27"/>
      <c r="C110" s="91" t="s">
        <v>316</v>
      </c>
      <c r="D110" s="28">
        <f t="shared" si="5"/>
        <v>12</v>
      </c>
      <c r="E110" s="29" t="s">
        <v>37</v>
      </c>
      <c r="F110" s="30">
        <f t="shared" si="4"/>
        <v>1528.4399999999996</v>
      </c>
      <c r="G110" s="32">
        <v>1</v>
      </c>
      <c r="H110" s="31">
        <v>127.37</v>
      </c>
      <c r="I110" s="32">
        <v>1</v>
      </c>
      <c r="J110" s="31">
        <v>127.37</v>
      </c>
      <c r="K110" s="32">
        <v>1</v>
      </c>
      <c r="L110" s="31">
        <v>127.37</v>
      </c>
      <c r="M110" s="32">
        <v>1</v>
      </c>
      <c r="N110" s="31">
        <v>127.37</v>
      </c>
      <c r="O110" s="32">
        <v>1</v>
      </c>
      <c r="P110" s="31">
        <v>127.37</v>
      </c>
      <c r="Q110" s="32">
        <v>1</v>
      </c>
      <c r="R110" s="31">
        <v>127.37</v>
      </c>
      <c r="S110" s="32">
        <v>1</v>
      </c>
      <c r="T110" s="31">
        <v>127.37</v>
      </c>
      <c r="U110" s="32">
        <v>1</v>
      </c>
      <c r="V110" s="31">
        <v>127.37</v>
      </c>
      <c r="W110" s="32">
        <v>1</v>
      </c>
      <c r="X110" s="31">
        <v>127.37</v>
      </c>
      <c r="Y110" s="32">
        <v>1</v>
      </c>
      <c r="Z110" s="31">
        <v>127.37</v>
      </c>
      <c r="AA110" s="32">
        <v>1</v>
      </c>
      <c r="AB110" s="31">
        <v>127.37</v>
      </c>
      <c r="AC110" s="32">
        <v>1</v>
      </c>
      <c r="AD110" s="31">
        <v>127.37</v>
      </c>
      <c r="AE110" s="18"/>
    </row>
    <row r="111" spans="2:31" ht="25.5" customHeight="1" x14ac:dyDescent="0.2">
      <c r="B111" s="27"/>
      <c r="C111" s="91" t="s">
        <v>320</v>
      </c>
      <c r="D111" s="28">
        <f t="shared" si="5"/>
        <v>24</v>
      </c>
      <c r="E111" s="29" t="s">
        <v>37</v>
      </c>
      <c r="F111" s="30">
        <f t="shared" si="4"/>
        <v>2618.6399999999994</v>
      </c>
      <c r="G111" s="32">
        <v>2</v>
      </c>
      <c r="H111" s="31">
        <v>218.22</v>
      </c>
      <c r="I111" s="32">
        <v>2</v>
      </c>
      <c r="J111" s="31">
        <v>218.22</v>
      </c>
      <c r="K111" s="32">
        <v>2</v>
      </c>
      <c r="L111" s="31">
        <v>218.22</v>
      </c>
      <c r="M111" s="32">
        <v>2</v>
      </c>
      <c r="N111" s="31">
        <v>218.22</v>
      </c>
      <c r="O111" s="32">
        <v>2</v>
      </c>
      <c r="P111" s="31">
        <v>218.22</v>
      </c>
      <c r="Q111" s="32">
        <v>2</v>
      </c>
      <c r="R111" s="31">
        <v>218.22</v>
      </c>
      <c r="S111" s="32">
        <v>2</v>
      </c>
      <c r="T111" s="31">
        <v>218.22</v>
      </c>
      <c r="U111" s="32">
        <v>2</v>
      </c>
      <c r="V111" s="31">
        <v>218.22</v>
      </c>
      <c r="W111" s="32">
        <v>2</v>
      </c>
      <c r="X111" s="31">
        <v>218.22</v>
      </c>
      <c r="Y111" s="32">
        <v>2</v>
      </c>
      <c r="Z111" s="31">
        <v>218.22</v>
      </c>
      <c r="AA111" s="32">
        <v>2</v>
      </c>
      <c r="AB111" s="31">
        <v>218.22</v>
      </c>
      <c r="AC111" s="32">
        <v>2</v>
      </c>
      <c r="AD111" s="31">
        <v>218.22</v>
      </c>
      <c r="AE111" s="18"/>
    </row>
    <row r="112" spans="2:31" ht="13.5" customHeight="1" x14ac:dyDescent="0.2">
      <c r="B112" s="27"/>
      <c r="C112" s="91" t="s">
        <v>322</v>
      </c>
      <c r="D112" s="28">
        <f t="shared" si="5"/>
        <v>12</v>
      </c>
      <c r="E112" s="29" t="s">
        <v>37</v>
      </c>
      <c r="F112" s="30">
        <f t="shared" si="4"/>
        <v>433.7999999999999</v>
      </c>
      <c r="G112" s="32">
        <v>1</v>
      </c>
      <c r="H112" s="31">
        <v>36.15</v>
      </c>
      <c r="I112" s="32">
        <v>1</v>
      </c>
      <c r="J112" s="31">
        <v>36.15</v>
      </c>
      <c r="K112" s="32">
        <v>1</v>
      </c>
      <c r="L112" s="31">
        <v>36.15</v>
      </c>
      <c r="M112" s="32">
        <v>1</v>
      </c>
      <c r="N112" s="31">
        <v>36.15</v>
      </c>
      <c r="O112" s="32">
        <v>1</v>
      </c>
      <c r="P112" s="31">
        <v>36.15</v>
      </c>
      <c r="Q112" s="32">
        <v>1</v>
      </c>
      <c r="R112" s="31">
        <v>36.15</v>
      </c>
      <c r="S112" s="32">
        <v>1</v>
      </c>
      <c r="T112" s="31">
        <v>36.15</v>
      </c>
      <c r="U112" s="32">
        <v>1</v>
      </c>
      <c r="V112" s="31">
        <v>36.15</v>
      </c>
      <c r="W112" s="32">
        <v>1</v>
      </c>
      <c r="X112" s="31">
        <v>36.15</v>
      </c>
      <c r="Y112" s="32">
        <v>1</v>
      </c>
      <c r="Z112" s="31">
        <v>36.15</v>
      </c>
      <c r="AA112" s="32">
        <v>1</v>
      </c>
      <c r="AB112" s="31">
        <v>36.15</v>
      </c>
      <c r="AC112" s="32">
        <v>1</v>
      </c>
      <c r="AD112" s="31">
        <v>36.15</v>
      </c>
      <c r="AE112" s="18"/>
    </row>
    <row r="113" spans="2:31" ht="13.5" customHeight="1" x14ac:dyDescent="0.2">
      <c r="B113" s="27"/>
      <c r="C113" s="91" t="s">
        <v>323</v>
      </c>
      <c r="D113" s="28">
        <f t="shared" si="5"/>
        <v>48</v>
      </c>
      <c r="E113" s="29" t="s">
        <v>325</v>
      </c>
      <c r="F113" s="30">
        <f t="shared" si="4"/>
        <v>1896.4799999999998</v>
      </c>
      <c r="G113" s="32">
        <v>4</v>
      </c>
      <c r="H113" s="31">
        <v>158.04</v>
      </c>
      <c r="I113" s="32">
        <v>4</v>
      </c>
      <c r="J113" s="31">
        <v>158.04</v>
      </c>
      <c r="K113" s="32">
        <v>4</v>
      </c>
      <c r="L113" s="31">
        <v>158.04</v>
      </c>
      <c r="M113" s="32">
        <v>4</v>
      </c>
      <c r="N113" s="31">
        <v>158.04</v>
      </c>
      <c r="O113" s="32">
        <v>4</v>
      </c>
      <c r="P113" s="31">
        <v>158.04</v>
      </c>
      <c r="Q113" s="32">
        <v>4</v>
      </c>
      <c r="R113" s="31">
        <v>158.04</v>
      </c>
      <c r="S113" s="32">
        <v>4</v>
      </c>
      <c r="T113" s="31">
        <v>158.04</v>
      </c>
      <c r="U113" s="32">
        <v>4</v>
      </c>
      <c r="V113" s="31">
        <v>158.04</v>
      </c>
      <c r="W113" s="32">
        <v>4</v>
      </c>
      <c r="X113" s="31">
        <v>158.04</v>
      </c>
      <c r="Y113" s="32">
        <v>4</v>
      </c>
      <c r="Z113" s="31">
        <v>158.04</v>
      </c>
      <c r="AA113" s="32">
        <v>4</v>
      </c>
      <c r="AB113" s="31">
        <v>158.04</v>
      </c>
      <c r="AC113" s="32">
        <v>4</v>
      </c>
      <c r="AD113" s="31">
        <v>158.04</v>
      </c>
      <c r="AE113" s="18"/>
    </row>
    <row r="114" spans="2:31" ht="13.5" customHeight="1" x14ac:dyDescent="0.2">
      <c r="B114" s="27"/>
      <c r="C114" s="91" t="s">
        <v>324</v>
      </c>
      <c r="D114" s="28">
        <f t="shared" si="5"/>
        <v>12</v>
      </c>
      <c r="E114" s="29" t="s">
        <v>37</v>
      </c>
      <c r="F114" s="30">
        <f t="shared" si="4"/>
        <v>756</v>
      </c>
      <c r="G114" s="32">
        <v>1</v>
      </c>
      <c r="H114" s="31">
        <v>63</v>
      </c>
      <c r="I114" s="32">
        <v>1</v>
      </c>
      <c r="J114" s="31">
        <v>63</v>
      </c>
      <c r="K114" s="32">
        <v>1</v>
      </c>
      <c r="L114" s="31">
        <v>63</v>
      </c>
      <c r="M114" s="32">
        <v>1</v>
      </c>
      <c r="N114" s="31">
        <v>63</v>
      </c>
      <c r="O114" s="32">
        <v>1</v>
      </c>
      <c r="P114" s="31">
        <v>63</v>
      </c>
      <c r="Q114" s="32">
        <v>1</v>
      </c>
      <c r="R114" s="31">
        <v>63</v>
      </c>
      <c r="S114" s="32">
        <v>1</v>
      </c>
      <c r="T114" s="31">
        <v>63</v>
      </c>
      <c r="U114" s="32">
        <v>1</v>
      </c>
      <c r="V114" s="31">
        <v>63</v>
      </c>
      <c r="W114" s="32">
        <v>1</v>
      </c>
      <c r="X114" s="31">
        <v>63</v>
      </c>
      <c r="Y114" s="32">
        <v>1</v>
      </c>
      <c r="Z114" s="31">
        <v>63</v>
      </c>
      <c r="AA114" s="32">
        <v>1</v>
      </c>
      <c r="AB114" s="31">
        <v>63</v>
      </c>
      <c r="AC114" s="32">
        <v>1</v>
      </c>
      <c r="AD114" s="31">
        <v>63</v>
      </c>
      <c r="AE114" s="18"/>
    </row>
    <row r="115" spans="2:31" ht="11.25" customHeight="1" x14ac:dyDescent="0.2">
      <c r="B115" s="19">
        <v>2200</v>
      </c>
      <c r="C115" s="92" t="s">
        <v>58</v>
      </c>
      <c r="D115" s="28"/>
      <c r="E115" s="48"/>
      <c r="F115" s="23">
        <f>SUM(F116+F127)</f>
        <v>107367.34</v>
      </c>
      <c r="G115" s="39"/>
      <c r="H115" s="23">
        <f>SUM(H116+H127)</f>
        <v>9249.66</v>
      </c>
      <c r="I115" s="39" t="s">
        <v>54</v>
      </c>
      <c r="J115" s="23">
        <f>SUM(J116+J127)</f>
        <v>8727</v>
      </c>
      <c r="K115" s="39"/>
      <c r="L115" s="23">
        <f>SUM(L116+L127)</f>
        <v>8983</v>
      </c>
      <c r="M115" s="39" t="s">
        <v>54</v>
      </c>
      <c r="N115" s="23">
        <f>SUM(N116+N127)</f>
        <v>8993.66</v>
      </c>
      <c r="O115" s="39" t="s">
        <v>54</v>
      </c>
      <c r="P115" s="23">
        <f>SUM(P116+P127)</f>
        <v>8727</v>
      </c>
      <c r="Q115" s="39" t="s">
        <v>54</v>
      </c>
      <c r="R115" s="23">
        <f>SUM(R116+R127)</f>
        <v>9279.7000000000007</v>
      </c>
      <c r="S115" s="39" t="s">
        <v>54</v>
      </c>
      <c r="T115" s="23">
        <f>SUM(T116+T127)</f>
        <v>9249.66</v>
      </c>
      <c r="U115" s="39" t="s">
        <v>54</v>
      </c>
      <c r="V115" s="23">
        <f>SUM(V116+V127)</f>
        <v>8727</v>
      </c>
      <c r="W115" s="39" t="s">
        <v>54</v>
      </c>
      <c r="X115" s="23">
        <f>SUM(X116+X127)</f>
        <v>8727</v>
      </c>
      <c r="Y115" s="39" t="s">
        <v>54</v>
      </c>
      <c r="Z115" s="23">
        <f>SUM(Z116+Z127)</f>
        <v>9249.66</v>
      </c>
      <c r="AA115" s="39" t="s">
        <v>54</v>
      </c>
      <c r="AB115" s="23">
        <f>SUM(AB116+AB127)</f>
        <v>8727</v>
      </c>
      <c r="AC115" s="39" t="s">
        <v>54</v>
      </c>
      <c r="AD115" s="23">
        <f>SUM(AD116+AD127)</f>
        <v>8727</v>
      </c>
      <c r="AE115" s="18"/>
    </row>
    <row r="116" spans="2:31" ht="13.5" customHeight="1" x14ac:dyDescent="0.2">
      <c r="B116" s="24">
        <v>221</v>
      </c>
      <c r="C116" s="20" t="s">
        <v>59</v>
      </c>
      <c r="D116" s="34"/>
      <c r="E116" s="19"/>
      <c r="F116" s="25">
        <f>SUM(F117:F123)</f>
        <v>106814.64</v>
      </c>
      <c r="G116" s="41"/>
      <c r="H116" s="25">
        <f>SUM(H117:H123)</f>
        <v>9249.66</v>
      </c>
      <c r="I116" s="42"/>
      <c r="J116" s="25">
        <f>SUM(J117:J123)</f>
        <v>8727</v>
      </c>
      <c r="K116" s="42"/>
      <c r="L116" s="25">
        <f>SUM(L117:L123)</f>
        <v>8983</v>
      </c>
      <c r="M116" s="42"/>
      <c r="N116" s="25">
        <f>SUM(N117:N123)</f>
        <v>8993.66</v>
      </c>
      <c r="O116" s="42"/>
      <c r="P116" s="25">
        <f>SUM(P117:P123)</f>
        <v>8727</v>
      </c>
      <c r="Q116" s="42"/>
      <c r="R116" s="25">
        <f>SUM(R117:R123)</f>
        <v>8727</v>
      </c>
      <c r="S116" s="42"/>
      <c r="T116" s="25">
        <f>SUM(T117:T123)</f>
        <v>9249.66</v>
      </c>
      <c r="U116" s="42"/>
      <c r="V116" s="25">
        <f>SUM(V117:V123)</f>
        <v>8727</v>
      </c>
      <c r="W116" s="42"/>
      <c r="X116" s="25">
        <f>SUM(X117:X123)</f>
        <v>8727</v>
      </c>
      <c r="Y116" s="42"/>
      <c r="Z116" s="25">
        <f>SUM(Z117:Z123)</f>
        <v>9249.66</v>
      </c>
      <c r="AA116" s="42"/>
      <c r="AB116" s="25">
        <f>SUM(AB117:AB123)</f>
        <v>8727</v>
      </c>
      <c r="AC116" s="42"/>
      <c r="AD116" s="25">
        <f>SUM(AD117:AD123)</f>
        <v>8727</v>
      </c>
      <c r="AE116" s="18"/>
    </row>
    <row r="117" spans="2:31" ht="13.5" customHeight="1" x14ac:dyDescent="0.2">
      <c r="B117" s="27"/>
      <c r="C117" s="91" t="s">
        <v>215</v>
      </c>
      <c r="D117" s="34">
        <f t="shared" si="5"/>
        <v>120</v>
      </c>
      <c r="E117" s="33" t="s">
        <v>217</v>
      </c>
      <c r="F117" s="37">
        <f>SUM(H117+J117+L117+N117+P117+R117+T117+V117+X117+Z117+AB117+AD117)</f>
        <v>60000</v>
      </c>
      <c r="G117" s="44">
        <v>10</v>
      </c>
      <c r="H117" s="38">
        <v>5000</v>
      </c>
      <c r="I117" s="44">
        <v>10</v>
      </c>
      <c r="J117" s="38">
        <v>5000</v>
      </c>
      <c r="K117" s="44">
        <v>10</v>
      </c>
      <c r="L117" s="38">
        <v>5000</v>
      </c>
      <c r="M117" s="44">
        <v>10</v>
      </c>
      <c r="N117" s="38">
        <v>5000</v>
      </c>
      <c r="O117" s="44">
        <v>10</v>
      </c>
      <c r="P117" s="38">
        <v>5000</v>
      </c>
      <c r="Q117" s="44">
        <v>10</v>
      </c>
      <c r="R117" s="38">
        <v>5000</v>
      </c>
      <c r="S117" s="44">
        <v>10</v>
      </c>
      <c r="T117" s="38">
        <v>5000</v>
      </c>
      <c r="U117" s="44">
        <v>10</v>
      </c>
      <c r="V117" s="38">
        <v>5000</v>
      </c>
      <c r="W117" s="44">
        <v>10</v>
      </c>
      <c r="X117" s="38">
        <v>5000</v>
      </c>
      <c r="Y117" s="44">
        <v>10</v>
      </c>
      <c r="Z117" s="38">
        <v>5000</v>
      </c>
      <c r="AA117" s="44">
        <v>10</v>
      </c>
      <c r="AB117" s="38">
        <v>5000</v>
      </c>
      <c r="AC117" s="44">
        <v>10</v>
      </c>
      <c r="AD117" s="38">
        <v>5000</v>
      </c>
      <c r="AE117" s="18"/>
    </row>
    <row r="118" spans="2:31" ht="13.5" customHeight="1" x14ac:dyDescent="0.2">
      <c r="B118" s="27"/>
      <c r="C118" s="91" t="s">
        <v>393</v>
      </c>
      <c r="D118" s="34">
        <f t="shared" si="5"/>
        <v>36</v>
      </c>
      <c r="E118" s="33" t="s">
        <v>390</v>
      </c>
      <c r="F118" s="37">
        <f t="shared" ref="F118:F119" si="6">SUM(H118+J118+L118+N118+P118+R118+T118+V118+X118+Z118+AB118+AD118)</f>
        <v>4140</v>
      </c>
      <c r="G118" s="32">
        <v>3</v>
      </c>
      <c r="H118" s="31">
        <v>345</v>
      </c>
      <c r="I118" s="32">
        <v>3</v>
      </c>
      <c r="J118" s="31">
        <v>345</v>
      </c>
      <c r="K118" s="32">
        <v>3</v>
      </c>
      <c r="L118" s="31">
        <v>345</v>
      </c>
      <c r="M118" s="32">
        <v>3</v>
      </c>
      <c r="N118" s="31">
        <v>345</v>
      </c>
      <c r="O118" s="32">
        <v>3</v>
      </c>
      <c r="P118" s="31">
        <v>345</v>
      </c>
      <c r="Q118" s="32">
        <v>3</v>
      </c>
      <c r="R118" s="31">
        <v>345</v>
      </c>
      <c r="S118" s="32">
        <v>3</v>
      </c>
      <c r="T118" s="31">
        <v>345</v>
      </c>
      <c r="U118" s="32">
        <v>3</v>
      </c>
      <c r="V118" s="31">
        <v>345</v>
      </c>
      <c r="W118" s="32">
        <v>3</v>
      </c>
      <c r="X118" s="31">
        <v>345</v>
      </c>
      <c r="Y118" s="32">
        <v>3</v>
      </c>
      <c r="Z118" s="31">
        <v>345</v>
      </c>
      <c r="AA118" s="32">
        <v>3</v>
      </c>
      <c r="AB118" s="31">
        <v>345</v>
      </c>
      <c r="AC118" s="32">
        <v>3</v>
      </c>
      <c r="AD118" s="31">
        <v>345</v>
      </c>
      <c r="AE118" s="18"/>
    </row>
    <row r="119" spans="2:31" ht="13.5" customHeight="1" x14ac:dyDescent="0.2">
      <c r="B119" s="27"/>
      <c r="C119" s="91" t="s">
        <v>388</v>
      </c>
      <c r="D119" s="34">
        <f t="shared" si="5"/>
        <v>24</v>
      </c>
      <c r="E119" s="33" t="s">
        <v>390</v>
      </c>
      <c r="F119" s="37">
        <f t="shared" si="6"/>
        <v>1392</v>
      </c>
      <c r="G119" s="32">
        <v>2</v>
      </c>
      <c r="H119" s="31">
        <v>116</v>
      </c>
      <c r="I119" s="32">
        <v>2</v>
      </c>
      <c r="J119" s="31">
        <v>116</v>
      </c>
      <c r="K119" s="32">
        <v>2</v>
      </c>
      <c r="L119" s="31">
        <v>116</v>
      </c>
      <c r="M119" s="32">
        <v>2</v>
      </c>
      <c r="N119" s="31">
        <v>116</v>
      </c>
      <c r="O119" s="32">
        <v>2</v>
      </c>
      <c r="P119" s="31">
        <v>116</v>
      </c>
      <c r="Q119" s="32">
        <v>2</v>
      </c>
      <c r="R119" s="31">
        <v>116</v>
      </c>
      <c r="S119" s="32">
        <v>2</v>
      </c>
      <c r="T119" s="31">
        <v>116</v>
      </c>
      <c r="U119" s="32">
        <v>2</v>
      </c>
      <c r="V119" s="31">
        <v>116</v>
      </c>
      <c r="W119" s="32">
        <v>2</v>
      </c>
      <c r="X119" s="31">
        <v>116</v>
      </c>
      <c r="Y119" s="32">
        <v>2</v>
      </c>
      <c r="Z119" s="31">
        <v>116</v>
      </c>
      <c r="AA119" s="32">
        <v>2</v>
      </c>
      <c r="AB119" s="31">
        <v>116</v>
      </c>
      <c r="AC119" s="32">
        <v>2</v>
      </c>
      <c r="AD119" s="31">
        <v>116</v>
      </c>
      <c r="AE119" s="18"/>
    </row>
    <row r="120" spans="2:31" ht="12.75" customHeight="1" x14ac:dyDescent="0.2">
      <c r="B120" s="27"/>
      <c r="C120" s="91" t="s">
        <v>396</v>
      </c>
      <c r="D120" s="28">
        <f t="shared" si="5"/>
        <v>12</v>
      </c>
      <c r="E120" s="33" t="s">
        <v>37</v>
      </c>
      <c r="F120" s="30">
        <f>SUM(H120+J120+L120+N120+P120+R120+T120+V120+X120+Z120+AB120+AD120)</f>
        <v>3192</v>
      </c>
      <c r="G120" s="32">
        <v>1</v>
      </c>
      <c r="H120" s="31">
        <v>266</v>
      </c>
      <c r="I120" s="32">
        <v>1</v>
      </c>
      <c r="J120" s="31">
        <v>266</v>
      </c>
      <c r="K120" s="32">
        <v>1</v>
      </c>
      <c r="L120" s="31">
        <v>266</v>
      </c>
      <c r="M120" s="32">
        <v>1</v>
      </c>
      <c r="N120" s="31">
        <v>266</v>
      </c>
      <c r="O120" s="32">
        <v>1</v>
      </c>
      <c r="P120" s="31">
        <v>266</v>
      </c>
      <c r="Q120" s="32">
        <v>1</v>
      </c>
      <c r="R120" s="31">
        <v>266</v>
      </c>
      <c r="S120" s="32">
        <v>1</v>
      </c>
      <c r="T120" s="31">
        <v>266</v>
      </c>
      <c r="U120" s="32">
        <v>1</v>
      </c>
      <c r="V120" s="31">
        <v>266</v>
      </c>
      <c r="W120" s="32">
        <v>1</v>
      </c>
      <c r="X120" s="31">
        <v>266</v>
      </c>
      <c r="Y120" s="32">
        <v>1</v>
      </c>
      <c r="Z120" s="31">
        <v>266</v>
      </c>
      <c r="AA120" s="32">
        <v>1</v>
      </c>
      <c r="AB120" s="31">
        <v>266</v>
      </c>
      <c r="AC120" s="32">
        <v>1</v>
      </c>
      <c r="AD120" s="31">
        <v>266</v>
      </c>
      <c r="AE120" s="18"/>
    </row>
    <row r="121" spans="2:31" ht="12.75" customHeight="1" x14ac:dyDescent="0.2">
      <c r="B121" s="27"/>
      <c r="C121" s="91" t="s">
        <v>395</v>
      </c>
      <c r="D121" s="28">
        <f t="shared" si="5"/>
        <v>4</v>
      </c>
      <c r="E121" s="33" t="s">
        <v>231</v>
      </c>
      <c r="F121" s="30">
        <f t="shared" ref="F121:F122" si="7">SUM(H121+J121+L121+N121+P121+R121+T121+V121+X121+Z121+AB121+AD121)</f>
        <v>1066.6400000000001</v>
      </c>
      <c r="G121" s="32">
        <v>1</v>
      </c>
      <c r="H121" s="31">
        <v>266.66000000000003</v>
      </c>
      <c r="I121" s="32">
        <v>0</v>
      </c>
      <c r="J121" s="31">
        <v>0</v>
      </c>
      <c r="K121" s="32">
        <v>0</v>
      </c>
      <c r="L121" s="31">
        <v>0</v>
      </c>
      <c r="M121" s="32">
        <v>1</v>
      </c>
      <c r="N121" s="31">
        <v>266.66000000000003</v>
      </c>
      <c r="O121" s="32">
        <v>0</v>
      </c>
      <c r="P121" s="31">
        <v>0</v>
      </c>
      <c r="Q121" s="32">
        <v>0</v>
      </c>
      <c r="R121" s="31">
        <v>0</v>
      </c>
      <c r="S121" s="32">
        <v>1</v>
      </c>
      <c r="T121" s="31">
        <v>266.66000000000003</v>
      </c>
      <c r="U121" s="32">
        <v>0</v>
      </c>
      <c r="V121" s="31">
        <v>0</v>
      </c>
      <c r="W121" s="32">
        <v>0</v>
      </c>
      <c r="X121" s="31">
        <v>0</v>
      </c>
      <c r="Y121" s="32">
        <v>1</v>
      </c>
      <c r="Z121" s="31">
        <v>266.66000000000003</v>
      </c>
      <c r="AA121" s="32">
        <v>0</v>
      </c>
      <c r="AB121" s="31">
        <v>0</v>
      </c>
      <c r="AC121" s="32">
        <v>0</v>
      </c>
      <c r="AD121" s="31">
        <v>0</v>
      </c>
      <c r="AE121" s="18"/>
    </row>
    <row r="122" spans="2:31" ht="12.75" customHeight="1" x14ac:dyDescent="0.2">
      <c r="B122" s="27"/>
      <c r="C122" s="91" t="s">
        <v>394</v>
      </c>
      <c r="D122" s="28">
        <f t="shared" si="5"/>
        <v>4</v>
      </c>
      <c r="E122" s="33" t="s">
        <v>231</v>
      </c>
      <c r="F122" s="30">
        <f t="shared" si="7"/>
        <v>1024</v>
      </c>
      <c r="G122" s="32">
        <v>1</v>
      </c>
      <c r="H122" s="31">
        <v>256</v>
      </c>
      <c r="I122" s="32">
        <v>0</v>
      </c>
      <c r="J122" s="31">
        <v>0</v>
      </c>
      <c r="K122" s="32">
        <v>1</v>
      </c>
      <c r="L122" s="31">
        <v>256</v>
      </c>
      <c r="M122" s="32">
        <v>0</v>
      </c>
      <c r="N122" s="31">
        <v>0</v>
      </c>
      <c r="O122" s="32">
        <v>0</v>
      </c>
      <c r="P122" s="31">
        <v>0</v>
      </c>
      <c r="Q122" s="32">
        <v>0</v>
      </c>
      <c r="R122" s="31">
        <v>0</v>
      </c>
      <c r="S122" s="32">
        <v>1</v>
      </c>
      <c r="T122" s="31">
        <v>256</v>
      </c>
      <c r="U122" s="32">
        <v>0</v>
      </c>
      <c r="V122" s="31">
        <v>0</v>
      </c>
      <c r="W122" s="32">
        <v>0</v>
      </c>
      <c r="X122" s="31">
        <v>0</v>
      </c>
      <c r="Y122" s="32">
        <v>1</v>
      </c>
      <c r="Z122" s="31">
        <v>256</v>
      </c>
      <c r="AA122" s="32">
        <v>0</v>
      </c>
      <c r="AB122" s="31">
        <v>0</v>
      </c>
      <c r="AC122" s="32">
        <v>0</v>
      </c>
      <c r="AD122" s="31">
        <v>0</v>
      </c>
      <c r="AE122" s="18"/>
    </row>
    <row r="123" spans="2:31" ht="12" customHeight="1" x14ac:dyDescent="0.2">
      <c r="B123" s="27"/>
      <c r="C123" s="91" t="s">
        <v>204</v>
      </c>
      <c r="D123" s="28">
        <f t="shared" si="5"/>
        <v>1200</v>
      </c>
      <c r="E123" s="33" t="s">
        <v>37</v>
      </c>
      <c r="F123" s="30">
        <f t="shared" ref="F123:F131" si="8">SUM(H123,J123,L123,N123,P123,R123,T123,V123,X123,Z123,AB123,AD123)</f>
        <v>36000</v>
      </c>
      <c r="G123" s="32">
        <v>100</v>
      </c>
      <c r="H123" s="31">
        <v>3000</v>
      </c>
      <c r="I123" s="32">
        <v>100</v>
      </c>
      <c r="J123" s="31">
        <v>3000</v>
      </c>
      <c r="K123" s="32">
        <v>100</v>
      </c>
      <c r="L123" s="31">
        <v>3000</v>
      </c>
      <c r="M123" s="32">
        <v>100</v>
      </c>
      <c r="N123" s="31">
        <v>3000</v>
      </c>
      <c r="O123" s="32">
        <v>100</v>
      </c>
      <c r="P123" s="31">
        <v>3000</v>
      </c>
      <c r="Q123" s="32">
        <v>100</v>
      </c>
      <c r="R123" s="31">
        <v>3000</v>
      </c>
      <c r="S123" s="32">
        <v>100</v>
      </c>
      <c r="T123" s="31">
        <v>3000</v>
      </c>
      <c r="U123" s="32">
        <v>100</v>
      </c>
      <c r="V123" s="31">
        <v>3000</v>
      </c>
      <c r="W123" s="32">
        <v>100</v>
      </c>
      <c r="X123" s="31">
        <v>3000</v>
      </c>
      <c r="Y123" s="32">
        <v>100</v>
      </c>
      <c r="Z123" s="31">
        <v>3000</v>
      </c>
      <c r="AA123" s="32">
        <v>100</v>
      </c>
      <c r="AB123" s="31">
        <v>3000</v>
      </c>
      <c r="AC123" s="32">
        <v>100</v>
      </c>
      <c r="AD123" s="31">
        <v>3000</v>
      </c>
      <c r="AE123" s="18"/>
    </row>
    <row r="124" spans="2:31" ht="12" customHeight="1" x14ac:dyDescent="0.2">
      <c r="B124" s="27"/>
      <c r="C124" s="91" t="s">
        <v>389</v>
      </c>
      <c r="D124" s="34">
        <f t="shared" si="5"/>
        <v>36</v>
      </c>
      <c r="E124" s="33" t="s">
        <v>231</v>
      </c>
      <c r="F124" s="37">
        <f t="shared" si="8"/>
        <v>1800</v>
      </c>
      <c r="G124" s="44">
        <v>3</v>
      </c>
      <c r="H124" s="38">
        <v>150</v>
      </c>
      <c r="I124" s="44">
        <v>3</v>
      </c>
      <c r="J124" s="38">
        <v>150</v>
      </c>
      <c r="K124" s="44">
        <v>3</v>
      </c>
      <c r="L124" s="38">
        <v>150</v>
      </c>
      <c r="M124" s="44">
        <v>3</v>
      </c>
      <c r="N124" s="38">
        <v>150</v>
      </c>
      <c r="O124" s="44">
        <v>3</v>
      </c>
      <c r="P124" s="38">
        <v>150</v>
      </c>
      <c r="Q124" s="44">
        <v>3</v>
      </c>
      <c r="R124" s="38">
        <v>150</v>
      </c>
      <c r="S124" s="44">
        <v>3</v>
      </c>
      <c r="T124" s="38">
        <v>150</v>
      </c>
      <c r="U124" s="44">
        <v>3</v>
      </c>
      <c r="V124" s="38">
        <v>150</v>
      </c>
      <c r="W124" s="44">
        <v>3</v>
      </c>
      <c r="X124" s="38">
        <v>150</v>
      </c>
      <c r="Y124" s="44">
        <v>3</v>
      </c>
      <c r="Z124" s="38">
        <v>150</v>
      </c>
      <c r="AA124" s="44">
        <v>3</v>
      </c>
      <c r="AB124" s="38">
        <v>150</v>
      </c>
      <c r="AC124" s="44">
        <v>3</v>
      </c>
      <c r="AD124" s="38">
        <v>150</v>
      </c>
      <c r="AE124" s="18"/>
    </row>
    <row r="125" spans="2:31" ht="12" customHeight="1" x14ac:dyDescent="0.2">
      <c r="B125" s="27"/>
      <c r="C125" s="91" t="s">
        <v>391</v>
      </c>
      <c r="D125" s="34">
        <f t="shared" si="5"/>
        <v>6</v>
      </c>
      <c r="E125" s="33" t="s">
        <v>390</v>
      </c>
      <c r="F125" s="37">
        <f t="shared" si="8"/>
        <v>1680</v>
      </c>
      <c r="G125" s="44">
        <v>1</v>
      </c>
      <c r="H125" s="38">
        <v>280</v>
      </c>
      <c r="I125" s="44">
        <v>0</v>
      </c>
      <c r="J125" s="38">
        <v>0</v>
      </c>
      <c r="K125" s="44">
        <v>1</v>
      </c>
      <c r="L125" s="38">
        <v>280</v>
      </c>
      <c r="M125" s="44">
        <v>0</v>
      </c>
      <c r="N125" s="38">
        <v>0</v>
      </c>
      <c r="O125" s="44">
        <v>1</v>
      </c>
      <c r="P125" s="38">
        <v>280</v>
      </c>
      <c r="Q125" s="44">
        <v>0</v>
      </c>
      <c r="R125" s="38">
        <v>0</v>
      </c>
      <c r="S125" s="44">
        <v>1</v>
      </c>
      <c r="T125" s="38">
        <v>280</v>
      </c>
      <c r="U125" s="44">
        <v>0</v>
      </c>
      <c r="V125" s="38">
        <v>0</v>
      </c>
      <c r="W125" s="44">
        <v>1</v>
      </c>
      <c r="X125" s="38">
        <v>280</v>
      </c>
      <c r="Y125" s="44">
        <v>0</v>
      </c>
      <c r="Z125" s="38">
        <v>0</v>
      </c>
      <c r="AA125" s="44">
        <v>1</v>
      </c>
      <c r="AB125" s="38">
        <v>280</v>
      </c>
      <c r="AC125" s="44">
        <v>0</v>
      </c>
      <c r="AD125" s="38">
        <v>0</v>
      </c>
      <c r="AE125" s="18"/>
    </row>
    <row r="126" spans="2:31" ht="12" customHeight="1" x14ac:dyDescent="0.2">
      <c r="B126" s="27"/>
      <c r="C126" s="91" t="s">
        <v>392</v>
      </c>
      <c r="D126" s="34">
        <f t="shared" si="5"/>
        <v>6</v>
      </c>
      <c r="E126" s="33" t="s">
        <v>390</v>
      </c>
      <c r="F126" s="37">
        <f t="shared" si="8"/>
        <v>1380</v>
      </c>
      <c r="G126" s="44">
        <v>1</v>
      </c>
      <c r="H126" s="38">
        <v>230</v>
      </c>
      <c r="I126" s="44">
        <v>0</v>
      </c>
      <c r="J126" s="38">
        <v>0</v>
      </c>
      <c r="K126" s="44">
        <v>1</v>
      </c>
      <c r="L126" s="38">
        <v>230</v>
      </c>
      <c r="M126" s="44">
        <v>0</v>
      </c>
      <c r="N126" s="38">
        <v>0</v>
      </c>
      <c r="O126" s="44">
        <v>1</v>
      </c>
      <c r="P126" s="38">
        <v>230</v>
      </c>
      <c r="Q126" s="44">
        <v>0</v>
      </c>
      <c r="R126" s="38">
        <v>0</v>
      </c>
      <c r="S126" s="44">
        <v>1</v>
      </c>
      <c r="T126" s="38">
        <v>230</v>
      </c>
      <c r="U126" s="44">
        <v>0</v>
      </c>
      <c r="V126" s="38">
        <v>0</v>
      </c>
      <c r="W126" s="44">
        <v>1</v>
      </c>
      <c r="X126" s="38">
        <v>230</v>
      </c>
      <c r="Y126" s="44">
        <v>0</v>
      </c>
      <c r="Z126" s="38">
        <v>0</v>
      </c>
      <c r="AA126" s="44">
        <v>1</v>
      </c>
      <c r="AB126" s="38">
        <v>230</v>
      </c>
      <c r="AC126" s="44">
        <v>0</v>
      </c>
      <c r="AD126" s="38">
        <v>0</v>
      </c>
      <c r="AE126" s="18"/>
    </row>
    <row r="127" spans="2:31" ht="12.75" customHeight="1" x14ac:dyDescent="0.2">
      <c r="B127" s="24">
        <v>223</v>
      </c>
      <c r="C127" s="20" t="s">
        <v>60</v>
      </c>
      <c r="D127" s="34">
        <f>SUM(D128:D131)</f>
        <v>16</v>
      </c>
      <c r="E127" s="19"/>
      <c r="F127" s="25">
        <f>SUM(F128:F131)</f>
        <v>552.70000000000005</v>
      </c>
      <c r="G127" s="41" t="s">
        <v>54</v>
      </c>
      <c r="H127" s="25">
        <f>SUM(H128:H131)</f>
        <v>0</v>
      </c>
      <c r="I127" s="42"/>
      <c r="J127" s="25">
        <f>SUM(J128:J131)</f>
        <v>0</v>
      </c>
      <c r="K127" s="42"/>
      <c r="L127" s="25">
        <f>SUM(L128:L131)</f>
        <v>0</v>
      </c>
      <c r="M127" s="42"/>
      <c r="N127" s="25">
        <f>SUM(N128:N131)</f>
        <v>0</v>
      </c>
      <c r="O127" s="42"/>
      <c r="P127" s="25">
        <f>SUM(P128:P131)</f>
        <v>0</v>
      </c>
      <c r="Q127" s="42"/>
      <c r="R127" s="25">
        <f>SUM(R128:R131)</f>
        <v>552.70000000000005</v>
      </c>
      <c r="S127" s="42"/>
      <c r="T127" s="25">
        <f>SUM(T128:T131)</f>
        <v>0</v>
      </c>
      <c r="U127" s="42"/>
      <c r="V127" s="25">
        <f>SUM(V128:V131)</f>
        <v>0</v>
      </c>
      <c r="W127" s="42"/>
      <c r="X127" s="25">
        <f>SUM(X128:X131)</f>
        <v>0</v>
      </c>
      <c r="Y127" s="42"/>
      <c r="Z127" s="25">
        <f>SUM(Z128:Z131)</f>
        <v>0</v>
      </c>
      <c r="AA127" s="42"/>
      <c r="AB127" s="25">
        <f>SUM(AB128:AB131)</f>
        <v>0</v>
      </c>
      <c r="AC127" s="42"/>
      <c r="AD127" s="25">
        <f>SUM(AD128:AD131)</f>
        <v>0</v>
      </c>
      <c r="AE127" s="18"/>
    </row>
    <row r="128" spans="2:31" ht="12.75" customHeight="1" x14ac:dyDescent="0.2">
      <c r="B128" s="24"/>
      <c r="C128" s="91" t="s">
        <v>328</v>
      </c>
      <c r="D128" s="28">
        <f t="shared" si="5"/>
        <v>5</v>
      </c>
      <c r="E128" s="29" t="s">
        <v>37</v>
      </c>
      <c r="F128" s="30">
        <f t="shared" si="8"/>
        <v>100</v>
      </c>
      <c r="G128" s="32">
        <v>0</v>
      </c>
      <c r="H128" s="31">
        <v>0</v>
      </c>
      <c r="I128" s="32">
        <v>0</v>
      </c>
      <c r="J128" s="31">
        <v>0</v>
      </c>
      <c r="K128" s="32">
        <v>0</v>
      </c>
      <c r="L128" s="31">
        <v>0</v>
      </c>
      <c r="M128" s="32">
        <v>0</v>
      </c>
      <c r="N128" s="31">
        <v>0</v>
      </c>
      <c r="O128" s="32">
        <v>0</v>
      </c>
      <c r="P128" s="31">
        <v>0</v>
      </c>
      <c r="Q128" s="32">
        <v>5</v>
      </c>
      <c r="R128" s="31">
        <v>100</v>
      </c>
      <c r="S128" s="32">
        <v>0</v>
      </c>
      <c r="T128" s="31">
        <v>0</v>
      </c>
      <c r="U128" s="32">
        <v>0</v>
      </c>
      <c r="V128" s="31">
        <v>0</v>
      </c>
      <c r="W128" s="32">
        <v>0</v>
      </c>
      <c r="X128" s="31">
        <v>0</v>
      </c>
      <c r="Y128" s="32">
        <v>0</v>
      </c>
      <c r="Z128" s="31">
        <v>0</v>
      </c>
      <c r="AA128" s="32">
        <v>0</v>
      </c>
      <c r="AB128" s="31">
        <v>0</v>
      </c>
      <c r="AC128" s="32">
        <v>0</v>
      </c>
      <c r="AD128" s="31">
        <v>0</v>
      </c>
      <c r="AE128" s="18"/>
    </row>
    <row r="129" spans="2:31" ht="12.75" customHeight="1" x14ac:dyDescent="0.2">
      <c r="B129" s="24"/>
      <c r="C129" s="91" t="s">
        <v>330</v>
      </c>
      <c r="D129" s="28">
        <f t="shared" si="5"/>
        <v>5</v>
      </c>
      <c r="E129" s="29" t="s">
        <v>37</v>
      </c>
      <c r="F129" s="30">
        <f t="shared" si="8"/>
        <v>90</v>
      </c>
      <c r="G129" s="32">
        <v>0</v>
      </c>
      <c r="H129" s="31">
        <v>0</v>
      </c>
      <c r="I129" s="32">
        <v>0</v>
      </c>
      <c r="J129" s="31">
        <v>0</v>
      </c>
      <c r="K129" s="32">
        <v>0</v>
      </c>
      <c r="L129" s="31">
        <v>0</v>
      </c>
      <c r="M129" s="32">
        <v>0</v>
      </c>
      <c r="N129" s="31">
        <v>0</v>
      </c>
      <c r="O129" s="32">
        <v>0</v>
      </c>
      <c r="P129" s="31">
        <v>0</v>
      </c>
      <c r="Q129" s="32">
        <v>5</v>
      </c>
      <c r="R129" s="31">
        <v>90</v>
      </c>
      <c r="S129" s="32">
        <v>0</v>
      </c>
      <c r="T129" s="31">
        <v>0</v>
      </c>
      <c r="U129" s="32">
        <v>0</v>
      </c>
      <c r="V129" s="31">
        <v>0</v>
      </c>
      <c r="W129" s="32">
        <v>0</v>
      </c>
      <c r="X129" s="31">
        <v>0</v>
      </c>
      <c r="Y129" s="32">
        <v>0</v>
      </c>
      <c r="Z129" s="31">
        <v>0</v>
      </c>
      <c r="AA129" s="32">
        <v>0</v>
      </c>
      <c r="AB129" s="31">
        <v>0</v>
      </c>
      <c r="AC129" s="32">
        <v>0</v>
      </c>
      <c r="AD129" s="31">
        <v>0</v>
      </c>
      <c r="AE129" s="18"/>
    </row>
    <row r="130" spans="2:31" ht="12.75" customHeight="1" x14ac:dyDescent="0.2">
      <c r="B130" s="24"/>
      <c r="C130" s="91" t="s">
        <v>331</v>
      </c>
      <c r="D130" s="28">
        <f t="shared" si="5"/>
        <v>5</v>
      </c>
      <c r="E130" s="29" t="s">
        <v>37</v>
      </c>
      <c r="F130" s="30">
        <f t="shared" si="8"/>
        <v>168.7</v>
      </c>
      <c r="G130" s="32">
        <v>0</v>
      </c>
      <c r="H130" s="31">
        <v>0</v>
      </c>
      <c r="I130" s="32">
        <v>0</v>
      </c>
      <c r="J130" s="31">
        <v>0</v>
      </c>
      <c r="K130" s="32">
        <v>0</v>
      </c>
      <c r="L130" s="31">
        <v>0</v>
      </c>
      <c r="M130" s="32">
        <v>0</v>
      </c>
      <c r="N130" s="31">
        <v>0</v>
      </c>
      <c r="O130" s="32">
        <v>0</v>
      </c>
      <c r="P130" s="31">
        <v>0</v>
      </c>
      <c r="Q130" s="32">
        <v>5</v>
      </c>
      <c r="R130" s="31">
        <v>168.7</v>
      </c>
      <c r="S130" s="32">
        <v>0</v>
      </c>
      <c r="T130" s="31">
        <v>0</v>
      </c>
      <c r="U130" s="32">
        <v>0</v>
      </c>
      <c r="V130" s="31">
        <v>0</v>
      </c>
      <c r="W130" s="32">
        <v>0</v>
      </c>
      <c r="X130" s="31">
        <v>0</v>
      </c>
      <c r="Y130" s="32">
        <v>0</v>
      </c>
      <c r="Z130" s="31">
        <v>0</v>
      </c>
      <c r="AA130" s="32">
        <v>0</v>
      </c>
      <c r="AB130" s="31">
        <v>0</v>
      </c>
      <c r="AC130" s="32">
        <v>0</v>
      </c>
      <c r="AD130" s="31">
        <v>0</v>
      </c>
      <c r="AE130" s="18"/>
    </row>
    <row r="131" spans="2:31" ht="15" customHeight="1" x14ac:dyDescent="0.2">
      <c r="B131" s="24"/>
      <c r="C131" s="91" t="s">
        <v>329</v>
      </c>
      <c r="D131" s="34">
        <f t="shared" si="5"/>
        <v>1</v>
      </c>
      <c r="E131" s="33" t="s">
        <v>37</v>
      </c>
      <c r="F131" s="37">
        <f t="shared" si="8"/>
        <v>194</v>
      </c>
      <c r="G131" s="44">
        <v>0</v>
      </c>
      <c r="H131" s="38">
        <v>0</v>
      </c>
      <c r="I131" s="44">
        <v>0</v>
      </c>
      <c r="J131" s="38">
        <v>0</v>
      </c>
      <c r="K131" s="44">
        <v>0</v>
      </c>
      <c r="L131" s="38">
        <v>0</v>
      </c>
      <c r="M131" s="44">
        <v>0</v>
      </c>
      <c r="N131" s="38">
        <v>0</v>
      </c>
      <c r="O131" s="44">
        <v>0</v>
      </c>
      <c r="P131" s="38">
        <v>0</v>
      </c>
      <c r="Q131" s="44">
        <v>1</v>
      </c>
      <c r="R131" s="38">
        <v>194</v>
      </c>
      <c r="S131" s="44">
        <v>0</v>
      </c>
      <c r="T131" s="38">
        <v>0</v>
      </c>
      <c r="U131" s="44">
        <v>0</v>
      </c>
      <c r="V131" s="38">
        <v>0</v>
      </c>
      <c r="W131" s="44">
        <v>0</v>
      </c>
      <c r="X131" s="38">
        <v>0</v>
      </c>
      <c r="Y131" s="44">
        <v>0</v>
      </c>
      <c r="Z131" s="38">
        <v>0</v>
      </c>
      <c r="AA131" s="44">
        <v>0</v>
      </c>
      <c r="AB131" s="38">
        <v>0</v>
      </c>
      <c r="AC131" s="44">
        <v>0</v>
      </c>
      <c r="AD131" s="38">
        <v>0</v>
      </c>
      <c r="AE131" s="18"/>
    </row>
    <row r="132" spans="2:31" ht="24" customHeight="1" x14ac:dyDescent="0.2">
      <c r="B132" s="19">
        <v>2400</v>
      </c>
      <c r="C132" s="20" t="s">
        <v>61</v>
      </c>
      <c r="D132" s="28"/>
      <c r="E132" s="22"/>
      <c r="F132" s="23">
        <f>SUM(F133,F135,F137,F139,F141,F143,F155,F159,F166)</f>
        <v>48258.04</v>
      </c>
      <c r="G132" s="39" t="s">
        <v>54</v>
      </c>
      <c r="H132" s="23">
        <f>SUM(H133,H135,H137,H139,H141,H143,H155,H159,H166)</f>
        <v>400.02</v>
      </c>
      <c r="I132" s="39" t="s">
        <v>54</v>
      </c>
      <c r="J132" s="23">
        <f>SUM(J133,J135,J137,J139,J141,J143,J155,J159,J166)</f>
        <v>9022.2000000000007</v>
      </c>
      <c r="K132" s="39"/>
      <c r="L132" s="23">
        <f>SUM(L133,L135,L137,L139,L141,L143,L155,L159,L166)</f>
        <v>1930</v>
      </c>
      <c r="M132" s="39" t="s">
        <v>54</v>
      </c>
      <c r="N132" s="23">
        <f>SUM(N133,N135,N137,N139,N141,N143,N155,N159,N166)</f>
        <v>2297.5</v>
      </c>
      <c r="O132" s="39" t="s">
        <v>54</v>
      </c>
      <c r="P132" s="23">
        <f>SUM(P133,P135,P137,P139,P141,P143,P155,P159,P166)</f>
        <v>6257.0199999999995</v>
      </c>
      <c r="Q132" s="39" t="s">
        <v>54</v>
      </c>
      <c r="R132" s="23">
        <f>SUM(R133,R135,R137,R139,R141,R143,R155,R159,R166)</f>
        <v>12308.310000000001</v>
      </c>
      <c r="S132" s="39" t="s">
        <v>54</v>
      </c>
      <c r="T132" s="23">
        <f>SUM(T133,T135,T137,T139,T141,T143,T155,T159,T166)</f>
        <v>594.70000000000005</v>
      </c>
      <c r="U132" s="39" t="s">
        <v>54</v>
      </c>
      <c r="V132" s="23">
        <f>SUM(V133,V135,V137,V139,V141,V143,V155,V159,V166)</f>
        <v>1886.8500000000001</v>
      </c>
      <c r="W132" s="39" t="s">
        <v>54</v>
      </c>
      <c r="X132" s="23">
        <f>SUM(X133,X135,X137,X139,X141,X143,X155,X159,X166)</f>
        <v>640</v>
      </c>
      <c r="Y132" s="25">
        <f>Y133</f>
        <v>0</v>
      </c>
      <c r="Z132" s="23">
        <f>SUM(Z133,Z135,Z137,Z139,Z141,Z143,Z155,Z159,Z166)</f>
        <v>797.2</v>
      </c>
      <c r="AA132" s="39" t="s">
        <v>54</v>
      </c>
      <c r="AB132" s="23">
        <f>SUM(AB133,AB135,AB137,AB139,AB141,AB143,AB155,AB159,AB166)</f>
        <v>847.99</v>
      </c>
      <c r="AC132" s="39" t="s">
        <v>54</v>
      </c>
      <c r="AD132" s="23">
        <f>SUM(AD133,AD135,AD137,AD139,AD141,AD143,AD155,AD159,AD166)</f>
        <v>11276.250000000002</v>
      </c>
      <c r="AE132" s="18"/>
    </row>
    <row r="133" spans="2:31" ht="14.25" customHeight="1" x14ac:dyDescent="0.2">
      <c r="B133" s="24">
        <v>241</v>
      </c>
      <c r="C133" s="20" t="s">
        <v>62</v>
      </c>
      <c r="D133" s="28"/>
      <c r="E133" s="19"/>
      <c r="F133" s="25">
        <f>F134</f>
        <v>3252.3</v>
      </c>
      <c r="G133" s="39" t="s">
        <v>54</v>
      </c>
      <c r="H133" s="25">
        <f>H134</f>
        <v>0</v>
      </c>
      <c r="I133" s="23"/>
      <c r="J133" s="25">
        <f>J134</f>
        <v>3252.3</v>
      </c>
      <c r="K133" s="23"/>
      <c r="L133" s="25">
        <f>L134</f>
        <v>0</v>
      </c>
      <c r="M133" s="23"/>
      <c r="N133" s="25">
        <f>N134</f>
        <v>0</v>
      </c>
      <c r="O133" s="23"/>
      <c r="P133" s="25">
        <f>P134</f>
        <v>0</v>
      </c>
      <c r="Q133" s="23"/>
      <c r="R133" s="25">
        <f>R134</f>
        <v>0</v>
      </c>
      <c r="S133" s="23"/>
      <c r="T133" s="25">
        <f>T134</f>
        <v>0</v>
      </c>
      <c r="U133" s="23"/>
      <c r="V133" s="25">
        <f>V134</f>
        <v>0</v>
      </c>
      <c r="W133" s="23"/>
      <c r="X133" s="25">
        <f>X134</f>
        <v>0</v>
      </c>
      <c r="Y133" s="23"/>
      <c r="Z133" s="25">
        <f>Z134</f>
        <v>0</v>
      </c>
      <c r="AA133" s="23"/>
      <c r="AB133" s="25">
        <f>AB134</f>
        <v>0</v>
      </c>
      <c r="AC133" s="23"/>
      <c r="AD133" s="25">
        <f>AD134</f>
        <v>0</v>
      </c>
      <c r="AE133" s="18"/>
    </row>
    <row r="134" spans="2:31" ht="12" customHeight="1" x14ac:dyDescent="0.2">
      <c r="B134" s="24"/>
      <c r="C134" s="91" t="s">
        <v>332</v>
      </c>
      <c r="D134" s="28">
        <f t="shared" si="5"/>
        <v>11</v>
      </c>
      <c r="E134" s="33" t="s">
        <v>231</v>
      </c>
      <c r="F134" s="30">
        <f t="shared" ref="F134:F175" si="9">SUM(H134,J134,L134,N134,P134,R134,T134,V134,X134,Z134,AB134,AD134)</f>
        <v>3252.3</v>
      </c>
      <c r="G134" s="32">
        <v>0</v>
      </c>
      <c r="H134" s="31">
        <v>0</v>
      </c>
      <c r="I134" s="32">
        <v>11</v>
      </c>
      <c r="J134" s="31">
        <v>3252.3</v>
      </c>
      <c r="K134" s="32">
        <v>0</v>
      </c>
      <c r="L134" s="31">
        <v>0</v>
      </c>
      <c r="M134" s="32">
        <v>0</v>
      </c>
      <c r="N134" s="31">
        <v>0</v>
      </c>
      <c r="O134" s="32">
        <v>0</v>
      </c>
      <c r="P134" s="31">
        <v>0</v>
      </c>
      <c r="Q134" s="32">
        <v>0</v>
      </c>
      <c r="R134" s="31">
        <v>0</v>
      </c>
      <c r="S134" s="32">
        <v>0</v>
      </c>
      <c r="T134" s="31">
        <v>0</v>
      </c>
      <c r="U134" s="32">
        <v>0</v>
      </c>
      <c r="V134" s="31">
        <v>0</v>
      </c>
      <c r="W134" s="32">
        <v>0</v>
      </c>
      <c r="X134" s="31">
        <v>0</v>
      </c>
      <c r="Y134" s="32">
        <v>0</v>
      </c>
      <c r="Z134" s="31">
        <v>0</v>
      </c>
      <c r="AA134" s="32">
        <v>0</v>
      </c>
      <c r="AB134" s="31">
        <v>0</v>
      </c>
      <c r="AC134" s="32">
        <v>0</v>
      </c>
      <c r="AD134" s="31">
        <v>0</v>
      </c>
      <c r="AE134" s="18"/>
    </row>
    <row r="135" spans="2:31" ht="16.5" customHeight="1" x14ac:dyDescent="0.2">
      <c r="B135" s="24">
        <v>242</v>
      </c>
      <c r="C135" s="20" t="s">
        <v>63</v>
      </c>
      <c r="D135" s="28"/>
      <c r="E135" s="19"/>
      <c r="F135" s="25">
        <f>F136</f>
        <v>790.83</v>
      </c>
      <c r="G135" s="39" t="s">
        <v>54</v>
      </c>
      <c r="H135" s="26">
        <f>H136</f>
        <v>0</v>
      </c>
      <c r="I135" s="26"/>
      <c r="J135" s="26">
        <f t="shared" ref="J135:AD135" si="10">J136</f>
        <v>790.83</v>
      </c>
      <c r="K135" s="26"/>
      <c r="L135" s="26">
        <f t="shared" si="10"/>
        <v>0</v>
      </c>
      <c r="M135" s="26"/>
      <c r="N135" s="26">
        <f t="shared" si="10"/>
        <v>0</v>
      </c>
      <c r="O135" s="26"/>
      <c r="P135" s="26">
        <f t="shared" si="10"/>
        <v>0</v>
      </c>
      <c r="Q135" s="26"/>
      <c r="R135" s="26">
        <f t="shared" si="10"/>
        <v>0</v>
      </c>
      <c r="S135" s="26"/>
      <c r="T135" s="26">
        <f t="shared" si="10"/>
        <v>0</v>
      </c>
      <c r="U135" s="26"/>
      <c r="V135" s="26">
        <f t="shared" si="10"/>
        <v>0</v>
      </c>
      <c r="W135" s="26"/>
      <c r="X135" s="26">
        <f t="shared" si="10"/>
        <v>0</v>
      </c>
      <c r="Y135" s="26"/>
      <c r="Z135" s="26">
        <f t="shared" si="10"/>
        <v>0</v>
      </c>
      <c r="AA135" s="26"/>
      <c r="AB135" s="26">
        <f t="shared" si="10"/>
        <v>0</v>
      </c>
      <c r="AC135" s="26"/>
      <c r="AD135" s="26">
        <f t="shared" si="10"/>
        <v>0</v>
      </c>
      <c r="AE135" s="18"/>
    </row>
    <row r="136" spans="2:31" ht="13.5" customHeight="1" x14ac:dyDescent="0.2">
      <c r="B136" s="24"/>
      <c r="C136" s="91" t="s">
        <v>333</v>
      </c>
      <c r="D136" s="28">
        <f t="shared" si="5"/>
        <v>6</v>
      </c>
      <c r="E136" s="33" t="s">
        <v>220</v>
      </c>
      <c r="F136" s="37">
        <f t="shared" si="9"/>
        <v>790.83</v>
      </c>
      <c r="G136" s="44">
        <v>0</v>
      </c>
      <c r="H136" s="38">
        <v>0</v>
      </c>
      <c r="I136" s="44">
        <v>6</v>
      </c>
      <c r="J136" s="38">
        <v>790.83</v>
      </c>
      <c r="K136" s="44">
        <v>0</v>
      </c>
      <c r="L136" s="38">
        <v>0</v>
      </c>
      <c r="M136" s="44">
        <v>0</v>
      </c>
      <c r="N136" s="38">
        <v>0</v>
      </c>
      <c r="O136" s="44">
        <v>0</v>
      </c>
      <c r="P136" s="38">
        <v>0</v>
      </c>
      <c r="Q136" s="44">
        <v>0</v>
      </c>
      <c r="R136" s="38">
        <v>0</v>
      </c>
      <c r="S136" s="44">
        <v>0</v>
      </c>
      <c r="T136" s="38">
        <v>0</v>
      </c>
      <c r="U136" s="44">
        <v>0</v>
      </c>
      <c r="V136" s="38">
        <v>0</v>
      </c>
      <c r="W136" s="44">
        <v>0</v>
      </c>
      <c r="X136" s="38">
        <v>0</v>
      </c>
      <c r="Y136" s="44">
        <v>0</v>
      </c>
      <c r="Z136" s="38">
        <v>0</v>
      </c>
      <c r="AA136" s="44">
        <v>0</v>
      </c>
      <c r="AB136" s="38">
        <v>0</v>
      </c>
      <c r="AC136" s="44">
        <v>0</v>
      </c>
      <c r="AD136" s="38">
        <v>0</v>
      </c>
      <c r="AE136" s="18"/>
    </row>
    <row r="137" spans="2:31" ht="13.5" customHeight="1" x14ac:dyDescent="0.2">
      <c r="B137" s="45">
        <v>243</v>
      </c>
      <c r="C137" s="13" t="s">
        <v>64</v>
      </c>
      <c r="D137" s="28"/>
      <c r="E137" s="14"/>
      <c r="F137" s="25">
        <f>F138</f>
        <v>0</v>
      </c>
      <c r="G137" s="49" t="s">
        <v>54</v>
      </c>
      <c r="H137" s="25">
        <f>H138</f>
        <v>0</v>
      </c>
      <c r="I137" s="50"/>
      <c r="J137" s="25">
        <f>J138</f>
        <v>0</v>
      </c>
      <c r="K137" s="50"/>
      <c r="L137" s="25">
        <f>L138</f>
        <v>0</v>
      </c>
      <c r="M137" s="50"/>
      <c r="N137" s="25">
        <f>N138</f>
        <v>0</v>
      </c>
      <c r="O137" s="50"/>
      <c r="P137" s="25">
        <f>P138</f>
        <v>0</v>
      </c>
      <c r="Q137" s="50"/>
      <c r="R137" s="25">
        <f>R138</f>
        <v>0</v>
      </c>
      <c r="S137" s="50"/>
      <c r="T137" s="25">
        <f>T138</f>
        <v>0</v>
      </c>
      <c r="U137" s="50"/>
      <c r="V137" s="25">
        <f>V138</f>
        <v>0</v>
      </c>
      <c r="W137" s="50"/>
      <c r="X137" s="25">
        <f>X138</f>
        <v>0</v>
      </c>
      <c r="Y137" s="50"/>
      <c r="Z137" s="25">
        <f>Z138</f>
        <v>0</v>
      </c>
      <c r="AA137" s="50"/>
      <c r="AB137" s="25">
        <f>AB138</f>
        <v>0</v>
      </c>
      <c r="AC137" s="50"/>
      <c r="AD137" s="25">
        <f>AD138</f>
        <v>0</v>
      </c>
      <c r="AE137" s="18"/>
    </row>
    <row r="138" spans="2:31" ht="13.5" customHeight="1" x14ac:dyDescent="0.2">
      <c r="B138" s="24"/>
      <c r="C138" s="91" t="s">
        <v>65</v>
      </c>
      <c r="D138" s="28">
        <f t="shared" si="5"/>
        <v>0</v>
      </c>
      <c r="E138" s="33" t="s">
        <v>221</v>
      </c>
      <c r="F138" s="37">
        <f t="shared" si="9"/>
        <v>0</v>
      </c>
      <c r="G138" s="44">
        <v>0</v>
      </c>
      <c r="H138" s="38">
        <v>0</v>
      </c>
      <c r="I138" s="44">
        <v>0</v>
      </c>
      <c r="J138" s="38">
        <v>0</v>
      </c>
      <c r="K138" s="44">
        <v>0</v>
      </c>
      <c r="L138" s="38">
        <v>0</v>
      </c>
      <c r="M138" s="44">
        <v>0</v>
      </c>
      <c r="N138" s="38">
        <v>0</v>
      </c>
      <c r="O138" s="44">
        <v>0</v>
      </c>
      <c r="P138" s="38">
        <v>0</v>
      </c>
      <c r="Q138" s="44">
        <v>0</v>
      </c>
      <c r="R138" s="38">
        <v>0</v>
      </c>
      <c r="S138" s="44">
        <v>0</v>
      </c>
      <c r="T138" s="38">
        <v>0</v>
      </c>
      <c r="U138" s="44">
        <v>0</v>
      </c>
      <c r="V138" s="38">
        <v>0</v>
      </c>
      <c r="W138" s="44">
        <v>0</v>
      </c>
      <c r="X138" s="38">
        <v>0</v>
      </c>
      <c r="Y138" s="44">
        <v>0</v>
      </c>
      <c r="Z138" s="38">
        <v>0</v>
      </c>
      <c r="AA138" s="44">
        <v>0</v>
      </c>
      <c r="AB138" s="38">
        <v>0</v>
      </c>
      <c r="AC138" s="44">
        <v>0</v>
      </c>
      <c r="AD138" s="38">
        <v>0</v>
      </c>
      <c r="AE138" s="18"/>
    </row>
    <row r="139" spans="2:31" ht="15" customHeight="1" x14ac:dyDescent="0.2">
      <c r="B139" s="24">
        <v>244</v>
      </c>
      <c r="C139" s="20" t="s">
        <v>66</v>
      </c>
      <c r="D139" s="28"/>
      <c r="E139" s="19"/>
      <c r="F139" s="25">
        <f t="shared" si="9"/>
        <v>1500</v>
      </c>
      <c r="G139" s="39" t="s">
        <v>54</v>
      </c>
      <c r="H139" s="42">
        <f>H140</f>
        <v>0</v>
      </c>
      <c r="I139" s="39"/>
      <c r="J139" s="23">
        <f>J140</f>
        <v>0</v>
      </c>
      <c r="K139" s="39" t="s">
        <v>54</v>
      </c>
      <c r="L139" s="23">
        <f>L140</f>
        <v>0</v>
      </c>
      <c r="M139" s="39" t="s">
        <v>54</v>
      </c>
      <c r="N139" s="23">
        <f>N140</f>
        <v>0</v>
      </c>
      <c r="O139" s="39" t="s">
        <v>54</v>
      </c>
      <c r="P139" s="23">
        <f>P140</f>
        <v>1500</v>
      </c>
      <c r="Q139" s="39" t="s">
        <v>54</v>
      </c>
      <c r="R139" s="23">
        <f>R140</f>
        <v>0</v>
      </c>
      <c r="S139" s="39" t="s">
        <v>54</v>
      </c>
      <c r="T139" s="23">
        <f>T140</f>
        <v>0</v>
      </c>
      <c r="U139" s="39" t="s">
        <v>54</v>
      </c>
      <c r="V139" s="23">
        <f>V140</f>
        <v>0</v>
      </c>
      <c r="W139" s="39" t="s">
        <v>54</v>
      </c>
      <c r="X139" s="23">
        <f>X140</f>
        <v>0</v>
      </c>
      <c r="Y139" s="39" t="s">
        <v>54</v>
      </c>
      <c r="Z139" s="23">
        <f>Z140</f>
        <v>0</v>
      </c>
      <c r="AA139" s="39" t="s">
        <v>54</v>
      </c>
      <c r="AB139" s="23">
        <f>AB140</f>
        <v>0</v>
      </c>
      <c r="AC139" s="39" t="s">
        <v>54</v>
      </c>
      <c r="AD139" s="23">
        <f>AD140</f>
        <v>0</v>
      </c>
      <c r="AE139" s="18"/>
    </row>
    <row r="140" spans="2:31" ht="14.25" customHeight="1" x14ac:dyDescent="0.2">
      <c r="B140" s="24"/>
      <c r="C140" s="91" t="s">
        <v>67</v>
      </c>
      <c r="D140" s="28">
        <f t="shared" si="5"/>
        <v>5</v>
      </c>
      <c r="E140" s="33" t="s">
        <v>37</v>
      </c>
      <c r="F140" s="37">
        <f t="shared" si="9"/>
        <v>1500</v>
      </c>
      <c r="G140" s="32">
        <v>0</v>
      </c>
      <c r="H140" s="31">
        <v>0</v>
      </c>
      <c r="I140" s="32">
        <v>0</v>
      </c>
      <c r="J140" s="31">
        <v>0</v>
      </c>
      <c r="K140" s="32">
        <v>0</v>
      </c>
      <c r="L140" s="31">
        <v>0</v>
      </c>
      <c r="M140" s="32">
        <v>0</v>
      </c>
      <c r="N140" s="31">
        <v>0</v>
      </c>
      <c r="O140" s="32">
        <v>5</v>
      </c>
      <c r="P140" s="31">
        <v>1500</v>
      </c>
      <c r="Q140" s="32">
        <v>0</v>
      </c>
      <c r="R140" s="31">
        <v>0</v>
      </c>
      <c r="S140" s="32">
        <v>0</v>
      </c>
      <c r="T140" s="31">
        <v>0</v>
      </c>
      <c r="U140" s="32">
        <v>0</v>
      </c>
      <c r="V140" s="31">
        <v>0</v>
      </c>
      <c r="W140" s="32">
        <v>0</v>
      </c>
      <c r="X140" s="31">
        <v>0</v>
      </c>
      <c r="Y140" s="32">
        <v>0</v>
      </c>
      <c r="Z140" s="31">
        <v>0</v>
      </c>
      <c r="AA140" s="32">
        <v>0</v>
      </c>
      <c r="AB140" s="31">
        <v>0</v>
      </c>
      <c r="AC140" s="32">
        <v>0</v>
      </c>
      <c r="AD140" s="31">
        <v>0</v>
      </c>
      <c r="AE140" s="18"/>
    </row>
    <row r="141" spans="2:31" ht="12" customHeight="1" x14ac:dyDescent="0.2">
      <c r="B141" s="24">
        <v>245</v>
      </c>
      <c r="C141" s="20" t="s">
        <v>68</v>
      </c>
      <c r="D141" s="34"/>
      <c r="E141" s="19"/>
      <c r="F141" s="25">
        <f>F142</f>
        <v>1525</v>
      </c>
      <c r="G141" s="41" t="s">
        <v>54</v>
      </c>
      <c r="H141" s="25">
        <f>H142</f>
        <v>0</v>
      </c>
      <c r="I141" s="42"/>
      <c r="J141" s="25">
        <f>J142</f>
        <v>0</v>
      </c>
      <c r="K141" s="42"/>
      <c r="L141" s="25">
        <f>L142</f>
        <v>915</v>
      </c>
      <c r="M141" s="42"/>
      <c r="N141" s="25">
        <f>N142</f>
        <v>0</v>
      </c>
      <c r="O141" s="42"/>
      <c r="P141" s="25">
        <f>P142</f>
        <v>0</v>
      </c>
      <c r="Q141" s="42"/>
      <c r="R141" s="25">
        <f>R142</f>
        <v>0</v>
      </c>
      <c r="S141" s="42"/>
      <c r="T141" s="25">
        <f>T142</f>
        <v>0</v>
      </c>
      <c r="U141" s="42"/>
      <c r="V141" s="25">
        <f>V142</f>
        <v>0</v>
      </c>
      <c r="W141" s="42"/>
      <c r="X141" s="25">
        <f>X142</f>
        <v>610</v>
      </c>
      <c r="Y141" s="42"/>
      <c r="Z141" s="25">
        <f>Z142</f>
        <v>0</v>
      </c>
      <c r="AA141" s="42"/>
      <c r="AB141" s="25">
        <f>AB142</f>
        <v>0</v>
      </c>
      <c r="AC141" s="42"/>
      <c r="AD141" s="25">
        <f>AD142</f>
        <v>0</v>
      </c>
      <c r="AE141" s="18"/>
    </row>
    <row r="142" spans="2:31" ht="12.75" customHeight="1" x14ac:dyDescent="0.2">
      <c r="B142" s="24"/>
      <c r="C142" s="91" t="s">
        <v>216</v>
      </c>
      <c r="D142" s="34">
        <f t="shared" si="5"/>
        <v>4</v>
      </c>
      <c r="E142" s="33" t="s">
        <v>221</v>
      </c>
      <c r="F142" s="37">
        <f t="shared" si="9"/>
        <v>1525</v>
      </c>
      <c r="G142" s="44">
        <v>0</v>
      </c>
      <c r="H142" s="38">
        <v>0</v>
      </c>
      <c r="I142" s="44">
        <v>0</v>
      </c>
      <c r="J142" s="38">
        <v>0</v>
      </c>
      <c r="K142" s="44">
        <v>3</v>
      </c>
      <c r="L142" s="38">
        <v>915</v>
      </c>
      <c r="M142" s="44">
        <v>0</v>
      </c>
      <c r="N142" s="38">
        <v>0</v>
      </c>
      <c r="O142" s="44">
        <v>0</v>
      </c>
      <c r="P142" s="38">
        <v>0</v>
      </c>
      <c r="Q142" s="44">
        <v>0</v>
      </c>
      <c r="R142" s="38">
        <v>0</v>
      </c>
      <c r="S142" s="44">
        <v>0</v>
      </c>
      <c r="T142" s="38">
        <v>0</v>
      </c>
      <c r="U142" s="44">
        <v>0</v>
      </c>
      <c r="V142" s="38">
        <v>0</v>
      </c>
      <c r="W142" s="44">
        <v>1</v>
      </c>
      <c r="X142" s="38">
        <v>610</v>
      </c>
      <c r="Y142" s="44">
        <v>0</v>
      </c>
      <c r="Z142" s="38">
        <v>0</v>
      </c>
      <c r="AA142" s="44">
        <v>0</v>
      </c>
      <c r="AB142" s="38">
        <v>0</v>
      </c>
      <c r="AC142" s="44">
        <v>0</v>
      </c>
      <c r="AD142" s="38">
        <v>0</v>
      </c>
      <c r="AE142" s="18"/>
    </row>
    <row r="143" spans="2:31" ht="13.5" customHeight="1" x14ac:dyDescent="0.2">
      <c r="B143" s="24">
        <v>246</v>
      </c>
      <c r="C143" s="20" t="s">
        <v>69</v>
      </c>
      <c r="D143" s="28"/>
      <c r="E143" s="19"/>
      <c r="F143" s="25">
        <f>F144+F146+F147+F148+F154</f>
        <v>4856.9799999999996</v>
      </c>
      <c r="G143" s="39" t="s">
        <v>54</v>
      </c>
      <c r="H143" s="26">
        <f>H144+H146+H147+H148+H154</f>
        <v>370.02</v>
      </c>
      <c r="I143" s="26"/>
      <c r="J143" s="26">
        <f t="shared" ref="J143:AD143" si="11">J144+J146+J147+J148+J154</f>
        <v>1020.49</v>
      </c>
      <c r="K143" s="26"/>
      <c r="L143" s="26">
        <f t="shared" si="11"/>
        <v>0</v>
      </c>
      <c r="M143" s="26"/>
      <c r="N143" s="26">
        <f t="shared" si="11"/>
        <v>202.5</v>
      </c>
      <c r="O143" s="26"/>
      <c r="P143" s="26">
        <f t="shared" si="11"/>
        <v>817.99</v>
      </c>
      <c r="Q143" s="26"/>
      <c r="R143" s="26">
        <f t="shared" si="11"/>
        <v>202.5</v>
      </c>
      <c r="S143" s="26"/>
      <c r="T143" s="26">
        <f t="shared" si="11"/>
        <v>0</v>
      </c>
      <c r="U143" s="26"/>
      <c r="V143" s="26">
        <f t="shared" si="11"/>
        <v>1020.49</v>
      </c>
      <c r="W143" s="26"/>
      <c r="X143" s="26">
        <f t="shared" si="11"/>
        <v>0</v>
      </c>
      <c r="Y143" s="26"/>
      <c r="Z143" s="26">
        <f t="shared" si="11"/>
        <v>202.5</v>
      </c>
      <c r="AA143" s="26"/>
      <c r="AB143" s="26">
        <f t="shared" si="11"/>
        <v>817.99</v>
      </c>
      <c r="AC143" s="26"/>
      <c r="AD143" s="26">
        <f t="shared" si="11"/>
        <v>202.5</v>
      </c>
      <c r="AE143" s="18"/>
    </row>
    <row r="144" spans="2:31" ht="14.25" customHeight="1" x14ac:dyDescent="0.2">
      <c r="B144" s="24"/>
      <c r="C144" s="91" t="s">
        <v>334</v>
      </c>
      <c r="D144" s="28">
        <f t="shared" si="5"/>
        <v>8</v>
      </c>
      <c r="E144" s="33" t="s">
        <v>37</v>
      </c>
      <c r="F144" s="30">
        <f t="shared" si="9"/>
        <v>1160</v>
      </c>
      <c r="G144" s="32">
        <v>0</v>
      </c>
      <c r="H144" s="31">
        <v>0</v>
      </c>
      <c r="I144" s="32">
        <v>2</v>
      </c>
      <c r="J144" s="31">
        <v>290</v>
      </c>
      <c r="K144" s="32">
        <v>0</v>
      </c>
      <c r="L144" s="31">
        <v>0</v>
      </c>
      <c r="M144" s="32">
        <v>0</v>
      </c>
      <c r="N144" s="31">
        <v>0</v>
      </c>
      <c r="O144" s="32">
        <v>2</v>
      </c>
      <c r="P144" s="31">
        <v>290</v>
      </c>
      <c r="Q144" s="32">
        <v>0</v>
      </c>
      <c r="R144" s="31">
        <v>0</v>
      </c>
      <c r="S144" s="32">
        <v>0</v>
      </c>
      <c r="T144" s="31">
        <v>0</v>
      </c>
      <c r="U144" s="32">
        <v>2</v>
      </c>
      <c r="V144" s="31">
        <v>290</v>
      </c>
      <c r="W144" s="32">
        <v>0</v>
      </c>
      <c r="X144" s="31">
        <v>0</v>
      </c>
      <c r="Y144" s="32">
        <v>0</v>
      </c>
      <c r="Z144" s="31">
        <v>0</v>
      </c>
      <c r="AA144" s="32">
        <v>2</v>
      </c>
      <c r="AB144" s="31">
        <v>290</v>
      </c>
      <c r="AC144" s="32">
        <v>0</v>
      </c>
      <c r="AD144" s="31">
        <v>0</v>
      </c>
      <c r="AE144" s="18"/>
    </row>
    <row r="145" spans="2:31" ht="14.25" customHeight="1" x14ac:dyDescent="0.2">
      <c r="B145" s="24"/>
      <c r="C145" s="91" t="s">
        <v>341</v>
      </c>
      <c r="D145" s="28">
        <f t="shared" si="5"/>
        <v>8</v>
      </c>
      <c r="E145" s="33" t="s">
        <v>37</v>
      </c>
      <c r="F145" s="30">
        <f t="shared" si="9"/>
        <v>3053.36</v>
      </c>
      <c r="G145" s="32">
        <v>0</v>
      </c>
      <c r="H145" s="31">
        <v>0</v>
      </c>
      <c r="I145" s="32">
        <v>2</v>
      </c>
      <c r="J145" s="31">
        <v>763.34</v>
      </c>
      <c r="K145" s="32">
        <v>0</v>
      </c>
      <c r="L145" s="31">
        <v>0</v>
      </c>
      <c r="M145" s="32">
        <v>0</v>
      </c>
      <c r="N145" s="31">
        <v>0</v>
      </c>
      <c r="O145" s="32">
        <v>2</v>
      </c>
      <c r="P145" s="31">
        <v>763.34</v>
      </c>
      <c r="Q145" s="32">
        <v>0</v>
      </c>
      <c r="R145" s="31">
        <v>0</v>
      </c>
      <c r="S145" s="32">
        <v>0</v>
      </c>
      <c r="T145" s="31">
        <v>0</v>
      </c>
      <c r="U145" s="32">
        <v>2</v>
      </c>
      <c r="V145" s="31">
        <v>763.34</v>
      </c>
      <c r="W145" s="32">
        <v>0</v>
      </c>
      <c r="X145" s="31">
        <v>0</v>
      </c>
      <c r="Y145" s="32">
        <v>0</v>
      </c>
      <c r="Z145" s="31">
        <v>0</v>
      </c>
      <c r="AA145" s="32">
        <v>2</v>
      </c>
      <c r="AB145" s="31">
        <v>763.34</v>
      </c>
      <c r="AC145" s="32">
        <v>0</v>
      </c>
      <c r="AD145" s="31">
        <v>0</v>
      </c>
      <c r="AE145" s="18"/>
    </row>
    <row r="146" spans="2:31" ht="12.75" customHeight="1" x14ac:dyDescent="0.2">
      <c r="B146" s="24"/>
      <c r="C146" s="91" t="s">
        <v>335</v>
      </c>
      <c r="D146" s="28">
        <f t="shared" si="5"/>
        <v>6</v>
      </c>
      <c r="E146" s="33" t="s">
        <v>37</v>
      </c>
      <c r="F146" s="30">
        <f t="shared" si="9"/>
        <v>1110.06</v>
      </c>
      <c r="G146" s="32">
        <v>2</v>
      </c>
      <c r="H146" s="31">
        <v>370.02</v>
      </c>
      <c r="I146" s="32">
        <v>1</v>
      </c>
      <c r="J146" s="31">
        <v>185.01</v>
      </c>
      <c r="K146" s="32">
        <v>0</v>
      </c>
      <c r="L146" s="31">
        <v>0</v>
      </c>
      <c r="M146" s="32">
        <v>0</v>
      </c>
      <c r="N146" s="31">
        <v>0</v>
      </c>
      <c r="O146" s="32">
        <v>1</v>
      </c>
      <c r="P146" s="31">
        <v>185.01</v>
      </c>
      <c r="Q146" s="32">
        <v>0</v>
      </c>
      <c r="R146" s="31">
        <v>0</v>
      </c>
      <c r="S146" s="32">
        <v>0</v>
      </c>
      <c r="T146" s="31">
        <v>0</v>
      </c>
      <c r="U146" s="32">
        <v>1</v>
      </c>
      <c r="V146" s="31">
        <v>185.01</v>
      </c>
      <c r="W146" s="32">
        <v>0</v>
      </c>
      <c r="X146" s="31">
        <v>0</v>
      </c>
      <c r="Y146" s="32">
        <v>0</v>
      </c>
      <c r="Z146" s="31">
        <v>0</v>
      </c>
      <c r="AA146" s="32">
        <v>1</v>
      </c>
      <c r="AB146" s="31">
        <v>185.01</v>
      </c>
      <c r="AC146" s="32">
        <v>0</v>
      </c>
      <c r="AD146" s="31">
        <v>0</v>
      </c>
      <c r="AE146" s="18"/>
    </row>
    <row r="147" spans="2:31" ht="13.5" customHeight="1" x14ac:dyDescent="0.2">
      <c r="B147" s="24"/>
      <c r="C147" s="91" t="s">
        <v>336</v>
      </c>
      <c r="D147" s="28">
        <f t="shared" si="5"/>
        <v>8</v>
      </c>
      <c r="E147" s="33" t="s">
        <v>37</v>
      </c>
      <c r="F147" s="30">
        <f t="shared" si="9"/>
        <v>632</v>
      </c>
      <c r="G147" s="32">
        <v>0</v>
      </c>
      <c r="H147" s="31">
        <v>0</v>
      </c>
      <c r="I147" s="32">
        <v>2</v>
      </c>
      <c r="J147" s="31">
        <v>158</v>
      </c>
      <c r="K147" s="32">
        <v>0</v>
      </c>
      <c r="L147" s="31">
        <v>0</v>
      </c>
      <c r="M147" s="32">
        <v>0</v>
      </c>
      <c r="N147" s="31">
        <v>0</v>
      </c>
      <c r="O147" s="32">
        <v>2</v>
      </c>
      <c r="P147" s="31">
        <v>158</v>
      </c>
      <c r="Q147" s="32">
        <v>0</v>
      </c>
      <c r="R147" s="31">
        <v>0</v>
      </c>
      <c r="S147" s="32">
        <v>0</v>
      </c>
      <c r="T147" s="31">
        <v>0</v>
      </c>
      <c r="U147" s="32">
        <v>2</v>
      </c>
      <c r="V147" s="31">
        <v>158</v>
      </c>
      <c r="W147" s="32">
        <v>0</v>
      </c>
      <c r="X147" s="31">
        <v>0</v>
      </c>
      <c r="Y147" s="32">
        <v>0</v>
      </c>
      <c r="Z147" s="31">
        <v>0</v>
      </c>
      <c r="AA147" s="32">
        <v>2</v>
      </c>
      <c r="AB147" s="31">
        <v>158</v>
      </c>
      <c r="AC147" s="32">
        <v>0</v>
      </c>
      <c r="AD147" s="31">
        <v>0</v>
      </c>
      <c r="AE147" s="18"/>
    </row>
    <row r="148" spans="2:31" ht="12" customHeight="1" x14ac:dyDescent="0.2">
      <c r="B148" s="24"/>
      <c r="C148" s="91" t="s">
        <v>342</v>
      </c>
      <c r="D148" s="28">
        <f t="shared" si="5"/>
        <v>8</v>
      </c>
      <c r="E148" s="33" t="s">
        <v>221</v>
      </c>
      <c r="F148" s="30">
        <f t="shared" si="9"/>
        <v>739.92</v>
      </c>
      <c r="G148" s="32">
        <v>0</v>
      </c>
      <c r="H148" s="31">
        <v>0</v>
      </c>
      <c r="I148" s="32">
        <v>2</v>
      </c>
      <c r="J148" s="31">
        <v>184.98</v>
      </c>
      <c r="K148" s="32">
        <v>0</v>
      </c>
      <c r="L148" s="31">
        <v>0</v>
      </c>
      <c r="M148" s="32">
        <v>0</v>
      </c>
      <c r="N148" s="31">
        <v>0</v>
      </c>
      <c r="O148" s="32">
        <v>2</v>
      </c>
      <c r="P148" s="31">
        <v>184.98</v>
      </c>
      <c r="Q148" s="32">
        <v>0</v>
      </c>
      <c r="R148" s="31">
        <v>0</v>
      </c>
      <c r="S148" s="32">
        <v>0</v>
      </c>
      <c r="T148" s="31">
        <v>0</v>
      </c>
      <c r="U148" s="32">
        <v>2</v>
      </c>
      <c r="V148" s="31">
        <v>184.98</v>
      </c>
      <c r="W148" s="32">
        <v>0</v>
      </c>
      <c r="X148" s="31">
        <v>0</v>
      </c>
      <c r="Y148" s="32">
        <v>0</v>
      </c>
      <c r="Z148" s="31">
        <v>0</v>
      </c>
      <c r="AA148" s="32">
        <v>2</v>
      </c>
      <c r="AB148" s="31">
        <v>184.98</v>
      </c>
      <c r="AC148" s="32">
        <v>0</v>
      </c>
      <c r="AD148" s="31">
        <v>0</v>
      </c>
      <c r="AE148" s="18"/>
    </row>
    <row r="149" spans="2:31" ht="12" customHeight="1" x14ac:dyDescent="0.2">
      <c r="B149" s="24"/>
      <c r="C149" s="91" t="s">
        <v>343</v>
      </c>
      <c r="D149" s="28">
        <f t="shared" si="5"/>
        <v>8</v>
      </c>
      <c r="E149" s="33" t="s">
        <v>37</v>
      </c>
      <c r="F149" s="30">
        <f t="shared" si="9"/>
        <v>600</v>
      </c>
      <c r="G149" s="32">
        <v>4</v>
      </c>
      <c r="H149" s="31">
        <v>300</v>
      </c>
      <c r="I149" s="32">
        <v>0</v>
      </c>
      <c r="J149" s="31">
        <v>0</v>
      </c>
      <c r="K149" s="32">
        <v>0</v>
      </c>
      <c r="L149" s="31">
        <v>0</v>
      </c>
      <c r="M149" s="32">
        <v>0</v>
      </c>
      <c r="N149" s="31">
        <v>0</v>
      </c>
      <c r="O149" s="32">
        <v>4</v>
      </c>
      <c r="P149" s="31">
        <v>300</v>
      </c>
      <c r="Q149" s="32">
        <v>0</v>
      </c>
      <c r="R149" s="31">
        <v>0</v>
      </c>
      <c r="S149" s="32">
        <v>0</v>
      </c>
      <c r="T149" s="31">
        <v>0</v>
      </c>
      <c r="U149" s="32">
        <v>0</v>
      </c>
      <c r="V149" s="31">
        <v>0</v>
      </c>
      <c r="W149" s="32">
        <v>0</v>
      </c>
      <c r="X149" s="31">
        <v>0</v>
      </c>
      <c r="Y149" s="32">
        <v>0</v>
      </c>
      <c r="Z149" s="31">
        <v>0</v>
      </c>
      <c r="AA149" s="32">
        <v>0</v>
      </c>
      <c r="AB149" s="31">
        <v>0</v>
      </c>
      <c r="AC149" s="32">
        <v>0</v>
      </c>
      <c r="AD149" s="31">
        <v>0</v>
      </c>
      <c r="AE149" s="18"/>
    </row>
    <row r="150" spans="2:31" ht="12" customHeight="1" x14ac:dyDescent="0.2">
      <c r="B150" s="24"/>
      <c r="C150" s="91" t="s">
        <v>337</v>
      </c>
      <c r="D150" s="28">
        <f t="shared" si="5"/>
        <v>6</v>
      </c>
      <c r="E150" s="33" t="s">
        <v>37</v>
      </c>
      <c r="F150" s="30">
        <f t="shared" si="9"/>
        <v>205.02000000000004</v>
      </c>
      <c r="G150" s="32">
        <v>0</v>
      </c>
      <c r="H150" s="31">
        <v>0</v>
      </c>
      <c r="I150" s="32">
        <v>1</v>
      </c>
      <c r="J150" s="31">
        <v>34.17</v>
      </c>
      <c r="K150" s="32">
        <v>0</v>
      </c>
      <c r="L150" s="31">
        <v>0</v>
      </c>
      <c r="M150" s="32">
        <v>1</v>
      </c>
      <c r="N150" s="31">
        <v>34.17</v>
      </c>
      <c r="O150" s="32">
        <v>0</v>
      </c>
      <c r="P150" s="31">
        <v>0</v>
      </c>
      <c r="Q150" s="32">
        <v>1</v>
      </c>
      <c r="R150" s="31">
        <v>34.17</v>
      </c>
      <c r="S150" s="32">
        <v>0</v>
      </c>
      <c r="T150" s="31">
        <v>0</v>
      </c>
      <c r="U150" s="32">
        <v>1</v>
      </c>
      <c r="V150" s="31">
        <v>34.17</v>
      </c>
      <c r="W150" s="32">
        <v>0</v>
      </c>
      <c r="X150" s="31">
        <v>0</v>
      </c>
      <c r="Y150" s="32">
        <v>1</v>
      </c>
      <c r="Z150" s="31">
        <v>34.17</v>
      </c>
      <c r="AA150" s="32">
        <v>0</v>
      </c>
      <c r="AB150" s="31">
        <v>0</v>
      </c>
      <c r="AC150" s="32">
        <v>1</v>
      </c>
      <c r="AD150" s="31">
        <v>34.17</v>
      </c>
      <c r="AE150" s="18"/>
    </row>
    <row r="151" spans="2:31" ht="12" customHeight="1" x14ac:dyDescent="0.2">
      <c r="B151" s="24"/>
      <c r="C151" s="91" t="s">
        <v>338</v>
      </c>
      <c r="D151" s="28">
        <f t="shared" si="5"/>
        <v>10</v>
      </c>
      <c r="E151" s="33" t="s">
        <v>37</v>
      </c>
      <c r="F151" s="30">
        <f t="shared" si="9"/>
        <v>2750</v>
      </c>
      <c r="G151" s="32">
        <v>0</v>
      </c>
      <c r="H151" s="31">
        <v>0</v>
      </c>
      <c r="I151" s="32">
        <v>2</v>
      </c>
      <c r="J151" s="31">
        <v>550</v>
      </c>
      <c r="K151" s="32">
        <v>0</v>
      </c>
      <c r="L151" s="31">
        <v>0</v>
      </c>
      <c r="M151" s="32">
        <v>2</v>
      </c>
      <c r="N151" s="31">
        <v>550</v>
      </c>
      <c r="O151" s="32">
        <v>0</v>
      </c>
      <c r="P151" s="31">
        <v>0</v>
      </c>
      <c r="Q151" s="32">
        <v>0</v>
      </c>
      <c r="R151" s="31">
        <v>0</v>
      </c>
      <c r="S151" s="32">
        <v>2</v>
      </c>
      <c r="T151" s="31">
        <v>550</v>
      </c>
      <c r="U151" s="32">
        <v>0</v>
      </c>
      <c r="V151" s="31">
        <v>0</v>
      </c>
      <c r="W151" s="32">
        <v>2</v>
      </c>
      <c r="X151" s="31">
        <v>550</v>
      </c>
      <c r="Y151" s="32">
        <v>0</v>
      </c>
      <c r="Z151" s="31">
        <v>0</v>
      </c>
      <c r="AA151" s="32">
        <v>2</v>
      </c>
      <c r="AB151" s="31">
        <v>550</v>
      </c>
      <c r="AC151" s="32">
        <v>0</v>
      </c>
      <c r="AD151" s="31">
        <v>0</v>
      </c>
      <c r="AE151" s="18"/>
    </row>
    <row r="152" spans="2:31" ht="12" customHeight="1" x14ac:dyDescent="0.2">
      <c r="B152" s="24"/>
      <c r="C152" s="91" t="s">
        <v>339</v>
      </c>
      <c r="D152" s="28">
        <f t="shared" si="5"/>
        <v>5</v>
      </c>
      <c r="E152" s="33" t="s">
        <v>37</v>
      </c>
      <c r="F152" s="30">
        <f t="shared" si="9"/>
        <v>100</v>
      </c>
      <c r="G152" s="32">
        <v>1</v>
      </c>
      <c r="H152" s="31">
        <v>20</v>
      </c>
      <c r="I152" s="32">
        <v>0</v>
      </c>
      <c r="J152" s="31">
        <v>0</v>
      </c>
      <c r="K152" s="32">
        <v>1</v>
      </c>
      <c r="L152" s="31">
        <v>20</v>
      </c>
      <c r="M152" s="32">
        <v>0</v>
      </c>
      <c r="N152" s="31">
        <v>0</v>
      </c>
      <c r="O152" s="32">
        <v>0</v>
      </c>
      <c r="P152" s="31">
        <v>0</v>
      </c>
      <c r="Q152" s="32">
        <v>1</v>
      </c>
      <c r="R152" s="31">
        <v>20</v>
      </c>
      <c r="S152" s="32">
        <v>0</v>
      </c>
      <c r="T152" s="31">
        <v>0</v>
      </c>
      <c r="U152" s="32">
        <v>0</v>
      </c>
      <c r="V152" s="31">
        <v>0</v>
      </c>
      <c r="W152" s="32">
        <v>1</v>
      </c>
      <c r="X152" s="31">
        <v>20</v>
      </c>
      <c r="Y152" s="32">
        <v>0</v>
      </c>
      <c r="Z152" s="31">
        <v>0</v>
      </c>
      <c r="AA152" s="32">
        <v>0</v>
      </c>
      <c r="AB152" s="31">
        <v>0</v>
      </c>
      <c r="AC152" s="32">
        <v>1</v>
      </c>
      <c r="AD152" s="31">
        <v>20</v>
      </c>
      <c r="AE152" s="18"/>
    </row>
    <row r="153" spans="2:31" ht="12" customHeight="1" x14ac:dyDescent="0.2">
      <c r="B153" s="24"/>
      <c r="C153" s="91" t="s">
        <v>340</v>
      </c>
      <c r="D153" s="28">
        <f t="shared" si="5"/>
        <v>12</v>
      </c>
      <c r="E153" s="33" t="s">
        <v>37</v>
      </c>
      <c r="F153" s="30">
        <f t="shared" si="9"/>
        <v>420</v>
      </c>
      <c r="G153" s="32">
        <v>0</v>
      </c>
      <c r="H153" s="31">
        <v>0</v>
      </c>
      <c r="I153" s="32">
        <v>4</v>
      </c>
      <c r="J153" s="31">
        <v>140</v>
      </c>
      <c r="K153" s="32">
        <v>0</v>
      </c>
      <c r="L153" s="31">
        <v>0</v>
      </c>
      <c r="M153" s="32">
        <v>4</v>
      </c>
      <c r="N153" s="31">
        <v>140</v>
      </c>
      <c r="O153" s="32">
        <v>0</v>
      </c>
      <c r="P153" s="31">
        <v>0</v>
      </c>
      <c r="Q153" s="32">
        <v>4</v>
      </c>
      <c r="R153" s="31">
        <v>140</v>
      </c>
      <c r="S153" s="32">
        <v>0</v>
      </c>
      <c r="T153" s="31">
        <v>0</v>
      </c>
      <c r="U153" s="32">
        <v>0</v>
      </c>
      <c r="V153" s="31">
        <v>0</v>
      </c>
      <c r="W153" s="32">
        <v>0</v>
      </c>
      <c r="X153" s="31">
        <v>0</v>
      </c>
      <c r="Y153" s="32">
        <v>0</v>
      </c>
      <c r="Z153" s="31">
        <v>0</v>
      </c>
      <c r="AA153" s="32">
        <v>0</v>
      </c>
      <c r="AB153" s="31">
        <v>0</v>
      </c>
      <c r="AC153" s="32">
        <v>0</v>
      </c>
      <c r="AD153" s="31">
        <v>0</v>
      </c>
      <c r="AE153" s="18"/>
    </row>
    <row r="154" spans="2:31" ht="11.25" customHeight="1" x14ac:dyDescent="0.2">
      <c r="B154" s="24"/>
      <c r="C154" s="91" t="s">
        <v>240</v>
      </c>
      <c r="D154" s="28">
        <f t="shared" si="5"/>
        <v>12</v>
      </c>
      <c r="E154" s="33" t="s">
        <v>37</v>
      </c>
      <c r="F154" s="30">
        <f t="shared" si="9"/>
        <v>1215</v>
      </c>
      <c r="G154" s="32">
        <v>0</v>
      </c>
      <c r="H154" s="31">
        <v>0</v>
      </c>
      <c r="I154" s="32">
        <v>2</v>
      </c>
      <c r="J154" s="31">
        <v>202.5</v>
      </c>
      <c r="K154" s="32">
        <v>0</v>
      </c>
      <c r="L154" s="31">
        <v>0</v>
      </c>
      <c r="M154" s="32">
        <v>2</v>
      </c>
      <c r="N154" s="31">
        <v>202.5</v>
      </c>
      <c r="O154" s="32">
        <v>0</v>
      </c>
      <c r="P154" s="31">
        <v>0</v>
      </c>
      <c r="Q154" s="32">
        <v>2</v>
      </c>
      <c r="R154" s="31">
        <v>202.5</v>
      </c>
      <c r="S154" s="32">
        <v>0</v>
      </c>
      <c r="T154" s="31">
        <v>0</v>
      </c>
      <c r="U154" s="32">
        <v>2</v>
      </c>
      <c r="V154" s="31">
        <v>202.5</v>
      </c>
      <c r="W154" s="32">
        <v>0</v>
      </c>
      <c r="X154" s="31">
        <v>0</v>
      </c>
      <c r="Y154" s="32">
        <v>2</v>
      </c>
      <c r="Z154" s="31">
        <v>202.5</v>
      </c>
      <c r="AA154" s="32">
        <v>0</v>
      </c>
      <c r="AB154" s="31">
        <v>0</v>
      </c>
      <c r="AC154" s="32">
        <v>2</v>
      </c>
      <c r="AD154" s="31">
        <v>202.5</v>
      </c>
      <c r="AE154" s="18"/>
    </row>
    <row r="155" spans="2:31" ht="15.75" customHeight="1" x14ac:dyDescent="0.2">
      <c r="B155" s="24">
        <v>247</v>
      </c>
      <c r="C155" s="20" t="s">
        <v>70</v>
      </c>
      <c r="D155" s="28"/>
      <c r="E155" s="19"/>
      <c r="F155" s="25">
        <f>SUM(F156:F158)</f>
        <v>985</v>
      </c>
      <c r="G155" s="39" t="s">
        <v>54</v>
      </c>
      <c r="H155" s="25">
        <f>SUM(H156:H158)</f>
        <v>0</v>
      </c>
      <c r="I155" s="26"/>
      <c r="J155" s="25">
        <f>SUM(J156:J158)</f>
        <v>0</v>
      </c>
      <c r="K155" s="26"/>
      <c r="L155" s="25">
        <f>SUM(L156:L158)</f>
        <v>985</v>
      </c>
      <c r="M155" s="25"/>
      <c r="N155" s="25">
        <f>SUM(N156:N158)</f>
        <v>0</v>
      </c>
      <c r="O155" s="26"/>
      <c r="P155" s="25">
        <f>SUM(P156:P158)</f>
        <v>0</v>
      </c>
      <c r="Q155" s="26"/>
      <c r="R155" s="25">
        <f>SUM(R156:R158)</f>
        <v>0</v>
      </c>
      <c r="S155" s="26"/>
      <c r="T155" s="25">
        <f>SUM(T156:T158)</f>
        <v>0</v>
      </c>
      <c r="U155" s="26"/>
      <c r="V155" s="25">
        <f>SUM(V156:V158)</f>
        <v>0</v>
      </c>
      <c r="W155" s="26"/>
      <c r="X155" s="25">
        <f>SUM(X156:X158)</f>
        <v>0</v>
      </c>
      <c r="Y155" s="26"/>
      <c r="Z155" s="25">
        <f>SUM(Z156:Z158)</f>
        <v>0</v>
      </c>
      <c r="AA155" s="26"/>
      <c r="AB155" s="25">
        <f>SUM(AB156:AB158)</f>
        <v>0</v>
      </c>
      <c r="AC155" s="26"/>
      <c r="AD155" s="25">
        <f>SUM(AD156:AD158)</f>
        <v>0</v>
      </c>
      <c r="AE155" s="18"/>
    </row>
    <row r="156" spans="2:31" ht="14.25" customHeight="1" x14ac:dyDescent="0.2">
      <c r="B156" s="24"/>
      <c r="C156" s="91" t="s">
        <v>344</v>
      </c>
      <c r="D156" s="28">
        <f t="shared" si="5"/>
        <v>25</v>
      </c>
      <c r="E156" s="33" t="s">
        <v>37</v>
      </c>
      <c r="F156" s="30">
        <f t="shared" si="9"/>
        <v>625</v>
      </c>
      <c r="G156" s="32">
        <v>0</v>
      </c>
      <c r="H156" s="31">
        <v>0</v>
      </c>
      <c r="I156" s="32">
        <v>0</v>
      </c>
      <c r="J156" s="31">
        <v>0</v>
      </c>
      <c r="K156" s="32">
        <v>25</v>
      </c>
      <c r="L156" s="31">
        <v>625</v>
      </c>
      <c r="M156" s="32">
        <v>0</v>
      </c>
      <c r="N156" s="31">
        <v>0</v>
      </c>
      <c r="O156" s="32">
        <v>0</v>
      </c>
      <c r="P156" s="31">
        <v>0</v>
      </c>
      <c r="Q156" s="32">
        <v>0</v>
      </c>
      <c r="R156" s="31">
        <v>0</v>
      </c>
      <c r="S156" s="32">
        <v>0</v>
      </c>
      <c r="T156" s="31">
        <v>0</v>
      </c>
      <c r="U156" s="32">
        <v>0</v>
      </c>
      <c r="V156" s="31">
        <v>0</v>
      </c>
      <c r="W156" s="32">
        <v>0</v>
      </c>
      <c r="X156" s="31">
        <v>0</v>
      </c>
      <c r="Y156" s="32">
        <v>0</v>
      </c>
      <c r="Z156" s="31">
        <v>0</v>
      </c>
      <c r="AA156" s="32">
        <v>0</v>
      </c>
      <c r="AB156" s="31">
        <v>0</v>
      </c>
      <c r="AC156" s="32">
        <v>0</v>
      </c>
      <c r="AD156" s="31">
        <v>0</v>
      </c>
      <c r="AE156" s="18"/>
    </row>
    <row r="157" spans="2:31" ht="14.25" customHeight="1" x14ac:dyDescent="0.2">
      <c r="B157" s="24"/>
      <c r="C157" s="91" t="s">
        <v>71</v>
      </c>
      <c r="D157" s="28">
        <f t="shared" si="5"/>
        <v>10</v>
      </c>
      <c r="E157" s="33" t="s">
        <v>37</v>
      </c>
      <c r="F157" s="30">
        <f t="shared" si="9"/>
        <v>240</v>
      </c>
      <c r="G157" s="32">
        <v>0</v>
      </c>
      <c r="H157" s="31">
        <v>0</v>
      </c>
      <c r="I157" s="32">
        <v>0</v>
      </c>
      <c r="J157" s="31">
        <v>0</v>
      </c>
      <c r="K157" s="32">
        <v>10</v>
      </c>
      <c r="L157" s="31">
        <v>240</v>
      </c>
      <c r="M157" s="32">
        <v>0</v>
      </c>
      <c r="N157" s="31">
        <v>0</v>
      </c>
      <c r="O157" s="32">
        <v>0</v>
      </c>
      <c r="P157" s="31">
        <v>0</v>
      </c>
      <c r="Q157" s="32">
        <v>0</v>
      </c>
      <c r="R157" s="31">
        <v>0</v>
      </c>
      <c r="S157" s="32">
        <v>0</v>
      </c>
      <c r="T157" s="31">
        <v>0</v>
      </c>
      <c r="U157" s="32">
        <v>0</v>
      </c>
      <c r="V157" s="31">
        <v>0</v>
      </c>
      <c r="W157" s="32">
        <v>0</v>
      </c>
      <c r="X157" s="31">
        <v>0</v>
      </c>
      <c r="Y157" s="32">
        <v>0</v>
      </c>
      <c r="Z157" s="31">
        <v>0</v>
      </c>
      <c r="AA157" s="32">
        <v>0</v>
      </c>
      <c r="AB157" s="31">
        <v>0</v>
      </c>
      <c r="AC157" s="32">
        <v>0</v>
      </c>
      <c r="AD157" s="31">
        <v>0</v>
      </c>
      <c r="AE157" s="18"/>
    </row>
    <row r="158" spans="2:31" ht="13.5" customHeight="1" x14ac:dyDescent="0.2">
      <c r="B158" s="24"/>
      <c r="C158" s="91" t="s">
        <v>345</v>
      </c>
      <c r="D158" s="28">
        <f t="shared" si="5"/>
        <v>1</v>
      </c>
      <c r="E158" s="33" t="s">
        <v>346</v>
      </c>
      <c r="F158" s="30">
        <f t="shared" si="9"/>
        <v>120</v>
      </c>
      <c r="G158" s="32">
        <v>0</v>
      </c>
      <c r="H158" s="31">
        <v>0</v>
      </c>
      <c r="I158" s="32">
        <v>0</v>
      </c>
      <c r="J158" s="31">
        <v>0</v>
      </c>
      <c r="K158" s="32">
        <v>1</v>
      </c>
      <c r="L158" s="31">
        <v>120</v>
      </c>
      <c r="M158" s="32">
        <v>0</v>
      </c>
      <c r="N158" s="31">
        <v>0</v>
      </c>
      <c r="O158" s="32">
        <v>0</v>
      </c>
      <c r="P158" s="31">
        <v>0</v>
      </c>
      <c r="Q158" s="32">
        <v>0</v>
      </c>
      <c r="R158" s="31">
        <v>0</v>
      </c>
      <c r="S158" s="32">
        <v>0</v>
      </c>
      <c r="T158" s="31">
        <v>0</v>
      </c>
      <c r="U158" s="32">
        <v>0</v>
      </c>
      <c r="V158" s="31">
        <v>0</v>
      </c>
      <c r="W158" s="32">
        <v>0</v>
      </c>
      <c r="X158" s="31">
        <v>0</v>
      </c>
      <c r="Y158" s="32">
        <v>0</v>
      </c>
      <c r="Z158" s="31">
        <v>0</v>
      </c>
      <c r="AA158" s="32">
        <v>0</v>
      </c>
      <c r="AB158" s="31">
        <v>0</v>
      </c>
      <c r="AC158" s="32">
        <v>0</v>
      </c>
      <c r="AD158" s="31">
        <v>0</v>
      </c>
      <c r="AE158" s="18"/>
    </row>
    <row r="159" spans="2:31" ht="15" customHeight="1" x14ac:dyDescent="0.2">
      <c r="B159" s="24">
        <v>248</v>
      </c>
      <c r="C159" s="20" t="s">
        <v>72</v>
      </c>
      <c r="D159" s="28"/>
      <c r="E159" s="19"/>
      <c r="F159" s="25">
        <f>SUM(F160:F165)</f>
        <v>5414.95</v>
      </c>
      <c r="G159" s="39" t="s">
        <v>54</v>
      </c>
      <c r="H159" s="25">
        <f>SUM(H160:H165)</f>
        <v>30</v>
      </c>
      <c r="I159" s="26"/>
      <c r="J159" s="25">
        <f>SUM(J160:J165)</f>
        <v>1264.29</v>
      </c>
      <c r="K159" s="26"/>
      <c r="L159" s="25">
        <f>SUM(L160:L165)</f>
        <v>30</v>
      </c>
      <c r="M159" s="26"/>
      <c r="N159" s="25">
        <f>SUM(N160:N165)</f>
        <v>2095</v>
      </c>
      <c r="O159" s="26"/>
      <c r="P159" s="25">
        <f>SUM(P160:P165)</f>
        <v>30</v>
      </c>
      <c r="Q159" s="26"/>
      <c r="R159" s="25">
        <f>SUM(R160:R165)</f>
        <v>1119</v>
      </c>
      <c r="S159" s="26"/>
      <c r="T159" s="25">
        <f>SUM(T160:T165)</f>
        <v>30</v>
      </c>
      <c r="U159" s="26"/>
      <c r="V159" s="25">
        <f>SUM(V160:V165)</f>
        <v>696.66</v>
      </c>
      <c r="W159" s="26"/>
      <c r="X159" s="25">
        <f>SUM(X160:X165)</f>
        <v>30</v>
      </c>
      <c r="Y159" s="26"/>
      <c r="Z159" s="25">
        <f>SUM(Z160:Z165)</f>
        <v>30</v>
      </c>
      <c r="AA159" s="26"/>
      <c r="AB159" s="25">
        <f>SUM(AB160:AB165)</f>
        <v>30</v>
      </c>
      <c r="AC159" s="26"/>
      <c r="AD159" s="25">
        <f>SUM(AD160:AD165)</f>
        <v>30</v>
      </c>
      <c r="AE159" s="18"/>
    </row>
    <row r="160" spans="2:31" ht="12" customHeight="1" x14ac:dyDescent="0.2">
      <c r="B160" s="24"/>
      <c r="C160" s="91" t="s">
        <v>87</v>
      </c>
      <c r="D160" s="34">
        <f t="shared" si="5"/>
        <v>2</v>
      </c>
      <c r="E160" s="33" t="s">
        <v>221</v>
      </c>
      <c r="F160" s="30">
        <f t="shared" si="9"/>
        <v>630</v>
      </c>
      <c r="G160" s="32">
        <v>0</v>
      </c>
      <c r="H160" s="31">
        <v>0</v>
      </c>
      <c r="I160" s="44">
        <v>0</v>
      </c>
      <c r="J160" s="38">
        <v>0</v>
      </c>
      <c r="K160" s="32">
        <v>0</v>
      </c>
      <c r="L160" s="31">
        <v>0</v>
      </c>
      <c r="M160" s="44">
        <v>0</v>
      </c>
      <c r="N160" s="38">
        <v>0</v>
      </c>
      <c r="O160" s="32">
        <v>0</v>
      </c>
      <c r="P160" s="31">
        <v>0</v>
      </c>
      <c r="Q160" s="32">
        <v>2</v>
      </c>
      <c r="R160" s="31">
        <v>630</v>
      </c>
      <c r="S160" s="32">
        <v>0</v>
      </c>
      <c r="T160" s="31">
        <v>0</v>
      </c>
      <c r="U160" s="44">
        <v>0</v>
      </c>
      <c r="V160" s="38">
        <v>0</v>
      </c>
      <c r="W160" s="32">
        <v>0</v>
      </c>
      <c r="X160" s="31">
        <v>0</v>
      </c>
      <c r="Y160" s="32">
        <v>0</v>
      </c>
      <c r="Z160" s="31">
        <v>0</v>
      </c>
      <c r="AA160" s="32">
        <v>0</v>
      </c>
      <c r="AB160" s="31">
        <v>0</v>
      </c>
      <c r="AC160" s="32">
        <v>0</v>
      </c>
      <c r="AD160" s="31">
        <v>0</v>
      </c>
      <c r="AE160" s="18"/>
    </row>
    <row r="161" spans="2:31" ht="12" customHeight="1" x14ac:dyDescent="0.2">
      <c r="B161" s="24"/>
      <c r="C161" s="91" t="s">
        <v>349</v>
      </c>
      <c r="D161" s="34">
        <f t="shared" si="5"/>
        <v>9</v>
      </c>
      <c r="E161" s="33" t="s">
        <v>37</v>
      </c>
      <c r="F161" s="30">
        <f t="shared" si="9"/>
        <v>2497.63</v>
      </c>
      <c r="G161" s="32">
        <v>0</v>
      </c>
      <c r="H161" s="31">
        <v>0</v>
      </c>
      <c r="I161" s="44">
        <v>2</v>
      </c>
      <c r="J161" s="38">
        <v>432.63</v>
      </c>
      <c r="K161" s="32">
        <v>0</v>
      </c>
      <c r="L161" s="31">
        <v>0</v>
      </c>
      <c r="M161" s="32">
        <v>7</v>
      </c>
      <c r="N161" s="31">
        <v>2065</v>
      </c>
      <c r="O161" s="32">
        <v>0</v>
      </c>
      <c r="P161" s="31">
        <v>0</v>
      </c>
      <c r="Q161" s="32">
        <v>0</v>
      </c>
      <c r="R161" s="31">
        <v>0</v>
      </c>
      <c r="S161" s="32">
        <v>0</v>
      </c>
      <c r="T161" s="31">
        <v>0</v>
      </c>
      <c r="U161" s="32">
        <v>0</v>
      </c>
      <c r="V161" s="31">
        <v>0</v>
      </c>
      <c r="W161" s="32">
        <v>0</v>
      </c>
      <c r="X161" s="31">
        <v>0</v>
      </c>
      <c r="Y161" s="32">
        <v>0</v>
      </c>
      <c r="Z161" s="31">
        <v>0</v>
      </c>
      <c r="AA161" s="32">
        <v>0</v>
      </c>
      <c r="AB161" s="31">
        <v>0</v>
      </c>
      <c r="AC161" s="32">
        <v>0</v>
      </c>
      <c r="AD161" s="31">
        <v>0</v>
      </c>
      <c r="AE161" s="18"/>
    </row>
    <row r="162" spans="2:31" ht="11.25" customHeight="1" x14ac:dyDescent="0.2">
      <c r="B162" s="24"/>
      <c r="C162" s="91" t="s">
        <v>92</v>
      </c>
      <c r="D162" s="34">
        <f t="shared" si="5"/>
        <v>4</v>
      </c>
      <c r="E162" s="33" t="s">
        <v>37</v>
      </c>
      <c r="F162" s="30">
        <f t="shared" si="9"/>
        <v>1333.32</v>
      </c>
      <c r="G162" s="32">
        <v>0</v>
      </c>
      <c r="H162" s="31">
        <v>0</v>
      </c>
      <c r="I162" s="44">
        <v>2</v>
      </c>
      <c r="J162" s="38">
        <v>666.66</v>
      </c>
      <c r="K162" s="32">
        <v>0</v>
      </c>
      <c r="L162" s="31">
        <v>0</v>
      </c>
      <c r="M162" s="44">
        <v>0</v>
      </c>
      <c r="N162" s="38">
        <v>0</v>
      </c>
      <c r="O162" s="32">
        <v>0</v>
      </c>
      <c r="P162" s="31">
        <v>0</v>
      </c>
      <c r="Q162" s="32">
        <v>0</v>
      </c>
      <c r="R162" s="31">
        <v>0</v>
      </c>
      <c r="S162" s="32">
        <v>0</v>
      </c>
      <c r="T162" s="31">
        <v>0</v>
      </c>
      <c r="U162" s="44">
        <v>2</v>
      </c>
      <c r="V162" s="38">
        <v>666.66</v>
      </c>
      <c r="W162" s="32">
        <v>0</v>
      </c>
      <c r="X162" s="31">
        <v>0</v>
      </c>
      <c r="Y162" s="32">
        <v>0</v>
      </c>
      <c r="Z162" s="31">
        <v>0</v>
      </c>
      <c r="AA162" s="32">
        <v>0</v>
      </c>
      <c r="AB162" s="31">
        <v>0</v>
      </c>
      <c r="AC162" s="32">
        <v>0</v>
      </c>
      <c r="AD162" s="31">
        <v>0</v>
      </c>
      <c r="AE162" s="18"/>
    </row>
    <row r="163" spans="2:31" ht="11.25" customHeight="1" x14ac:dyDescent="0.2">
      <c r="B163" s="24"/>
      <c r="C163" s="91" t="s">
        <v>347</v>
      </c>
      <c r="D163" s="34">
        <f t="shared" si="5"/>
        <v>4</v>
      </c>
      <c r="E163" s="33" t="s">
        <v>37</v>
      </c>
      <c r="F163" s="30">
        <f t="shared" si="9"/>
        <v>324</v>
      </c>
      <c r="G163" s="32">
        <v>0</v>
      </c>
      <c r="H163" s="31">
        <v>0</v>
      </c>
      <c r="I163" s="32">
        <v>0</v>
      </c>
      <c r="J163" s="31">
        <v>0</v>
      </c>
      <c r="K163" s="32">
        <v>0</v>
      </c>
      <c r="L163" s="31">
        <v>0</v>
      </c>
      <c r="M163" s="32">
        <v>0</v>
      </c>
      <c r="N163" s="31">
        <v>0</v>
      </c>
      <c r="O163" s="32">
        <v>0</v>
      </c>
      <c r="P163" s="31">
        <v>0</v>
      </c>
      <c r="Q163" s="32">
        <v>4</v>
      </c>
      <c r="R163" s="31">
        <v>324</v>
      </c>
      <c r="S163" s="32">
        <v>0</v>
      </c>
      <c r="T163" s="31">
        <v>0</v>
      </c>
      <c r="U163" s="32">
        <v>0</v>
      </c>
      <c r="V163" s="31">
        <v>0</v>
      </c>
      <c r="W163" s="32">
        <v>0</v>
      </c>
      <c r="X163" s="31">
        <v>0</v>
      </c>
      <c r="Y163" s="32">
        <v>0</v>
      </c>
      <c r="Z163" s="31">
        <v>0</v>
      </c>
      <c r="AA163" s="32">
        <v>0</v>
      </c>
      <c r="AB163" s="31">
        <v>0</v>
      </c>
      <c r="AC163" s="32">
        <v>0</v>
      </c>
      <c r="AD163" s="31">
        <v>0</v>
      </c>
      <c r="AE163" s="18"/>
    </row>
    <row r="164" spans="2:31" ht="11.25" customHeight="1" x14ac:dyDescent="0.2">
      <c r="B164" s="24"/>
      <c r="C164" s="91" t="s">
        <v>350</v>
      </c>
      <c r="D164" s="34">
        <f t="shared" si="5"/>
        <v>6</v>
      </c>
      <c r="E164" s="33" t="s">
        <v>37</v>
      </c>
      <c r="F164" s="30">
        <f t="shared" si="9"/>
        <v>270</v>
      </c>
      <c r="G164" s="32">
        <v>0</v>
      </c>
      <c r="H164" s="31">
        <v>0</v>
      </c>
      <c r="I164" s="32">
        <v>3</v>
      </c>
      <c r="J164" s="31">
        <v>135</v>
      </c>
      <c r="K164" s="32">
        <v>0</v>
      </c>
      <c r="L164" s="31">
        <v>0</v>
      </c>
      <c r="M164" s="32">
        <v>0</v>
      </c>
      <c r="N164" s="31">
        <v>0</v>
      </c>
      <c r="O164" s="32">
        <v>0</v>
      </c>
      <c r="P164" s="31">
        <v>0</v>
      </c>
      <c r="Q164" s="32">
        <v>3</v>
      </c>
      <c r="R164" s="31">
        <v>135</v>
      </c>
      <c r="S164" s="32">
        <v>0</v>
      </c>
      <c r="T164" s="31">
        <v>0</v>
      </c>
      <c r="U164" s="32">
        <v>0</v>
      </c>
      <c r="V164" s="31">
        <v>0</v>
      </c>
      <c r="W164" s="32">
        <v>0</v>
      </c>
      <c r="X164" s="31">
        <v>0</v>
      </c>
      <c r="Y164" s="32">
        <v>0</v>
      </c>
      <c r="Z164" s="31">
        <v>0</v>
      </c>
      <c r="AA164" s="32">
        <v>0</v>
      </c>
      <c r="AB164" s="31">
        <v>0</v>
      </c>
      <c r="AC164" s="32">
        <v>0</v>
      </c>
      <c r="AD164" s="31">
        <v>0</v>
      </c>
      <c r="AE164" s="18"/>
    </row>
    <row r="165" spans="2:31" ht="12.75" customHeight="1" x14ac:dyDescent="0.2">
      <c r="B165" s="24"/>
      <c r="C165" s="91" t="s">
        <v>348</v>
      </c>
      <c r="D165" s="28">
        <f t="shared" si="5"/>
        <v>12</v>
      </c>
      <c r="E165" s="33" t="s">
        <v>37</v>
      </c>
      <c r="F165" s="30">
        <f t="shared" si="9"/>
        <v>360</v>
      </c>
      <c r="G165" s="32">
        <v>1</v>
      </c>
      <c r="H165" s="31">
        <v>30</v>
      </c>
      <c r="I165" s="32">
        <v>1</v>
      </c>
      <c r="J165" s="31">
        <v>30</v>
      </c>
      <c r="K165" s="32">
        <v>1</v>
      </c>
      <c r="L165" s="31">
        <v>30</v>
      </c>
      <c r="M165" s="32">
        <v>1</v>
      </c>
      <c r="N165" s="31">
        <v>30</v>
      </c>
      <c r="O165" s="32">
        <v>1</v>
      </c>
      <c r="P165" s="31">
        <v>30</v>
      </c>
      <c r="Q165" s="32">
        <v>1</v>
      </c>
      <c r="R165" s="31">
        <v>30</v>
      </c>
      <c r="S165" s="32">
        <v>1</v>
      </c>
      <c r="T165" s="31">
        <v>30</v>
      </c>
      <c r="U165" s="32">
        <v>1</v>
      </c>
      <c r="V165" s="31">
        <v>30</v>
      </c>
      <c r="W165" s="32">
        <v>1</v>
      </c>
      <c r="X165" s="31">
        <v>30</v>
      </c>
      <c r="Y165" s="32">
        <v>1</v>
      </c>
      <c r="Z165" s="31">
        <v>30</v>
      </c>
      <c r="AA165" s="32">
        <v>1</v>
      </c>
      <c r="AB165" s="31">
        <v>30</v>
      </c>
      <c r="AC165" s="32">
        <v>1</v>
      </c>
      <c r="AD165" s="31">
        <v>30</v>
      </c>
      <c r="AE165" s="18"/>
    </row>
    <row r="166" spans="2:31" ht="24" customHeight="1" x14ac:dyDescent="0.2">
      <c r="B166" s="24">
        <v>249</v>
      </c>
      <c r="C166" s="20" t="s">
        <v>73</v>
      </c>
      <c r="D166" s="28"/>
      <c r="E166" s="19"/>
      <c r="F166" s="25">
        <f>SUM(F167:F175)</f>
        <v>29932.98</v>
      </c>
      <c r="G166" s="25"/>
      <c r="H166" s="25">
        <f>SUM(H167:H175)</f>
        <v>0</v>
      </c>
      <c r="I166" s="25"/>
      <c r="J166" s="25">
        <f>SUM(J167:J175)</f>
        <v>2694.29</v>
      </c>
      <c r="K166" s="25"/>
      <c r="L166" s="25">
        <f>SUM(L167:L175)</f>
        <v>0</v>
      </c>
      <c r="M166" s="25"/>
      <c r="N166" s="25">
        <f>SUM(N167:N175)</f>
        <v>0</v>
      </c>
      <c r="O166" s="25"/>
      <c r="P166" s="25">
        <f>SUM(P167:P175)</f>
        <v>3909.0299999999997</v>
      </c>
      <c r="Q166" s="25"/>
      <c r="R166" s="25">
        <f>SUM(R167:R175)</f>
        <v>10986.810000000001</v>
      </c>
      <c r="S166" s="25"/>
      <c r="T166" s="25">
        <f>SUM(T167:T175)</f>
        <v>564.70000000000005</v>
      </c>
      <c r="U166" s="25"/>
      <c r="V166" s="25">
        <f>SUM(V167:V175)</f>
        <v>169.7</v>
      </c>
      <c r="W166" s="25"/>
      <c r="X166" s="25">
        <f>SUM(X167:X175)</f>
        <v>0</v>
      </c>
      <c r="Y166" s="25"/>
      <c r="Z166" s="25">
        <f>SUM(Z167:Z175)</f>
        <v>564.70000000000005</v>
      </c>
      <c r="AA166" s="25"/>
      <c r="AB166" s="25">
        <f>SUM(AB167:AB175)</f>
        <v>0</v>
      </c>
      <c r="AC166" s="25"/>
      <c r="AD166" s="25">
        <f>SUM(AD167:AD175)</f>
        <v>11043.750000000002</v>
      </c>
      <c r="AE166" s="18"/>
    </row>
    <row r="167" spans="2:31" ht="13.5" customHeight="1" x14ac:dyDescent="0.2">
      <c r="B167" s="24"/>
      <c r="C167" s="91" t="s">
        <v>205</v>
      </c>
      <c r="D167" s="28">
        <f t="shared" si="5"/>
        <v>11</v>
      </c>
      <c r="E167" s="33" t="s">
        <v>241</v>
      </c>
      <c r="F167" s="30">
        <f t="shared" si="9"/>
        <v>24869.47</v>
      </c>
      <c r="G167" s="32">
        <v>0</v>
      </c>
      <c r="H167" s="31">
        <v>0</v>
      </c>
      <c r="I167" s="34">
        <v>1</v>
      </c>
      <c r="J167" s="31">
        <v>1133.96</v>
      </c>
      <c r="K167" s="32">
        <v>0</v>
      </c>
      <c r="L167" s="31">
        <v>0</v>
      </c>
      <c r="M167" s="32">
        <v>0</v>
      </c>
      <c r="N167" s="31">
        <v>0</v>
      </c>
      <c r="O167" s="32">
        <v>2</v>
      </c>
      <c r="P167" s="31">
        <v>2935.51</v>
      </c>
      <c r="Q167" s="34">
        <v>4</v>
      </c>
      <c r="R167" s="31">
        <v>10400</v>
      </c>
      <c r="S167" s="32">
        <v>0</v>
      </c>
      <c r="T167" s="31">
        <v>0</v>
      </c>
      <c r="U167" s="32">
        <v>0</v>
      </c>
      <c r="V167" s="31">
        <v>0</v>
      </c>
      <c r="W167" s="32">
        <v>0</v>
      </c>
      <c r="X167" s="31">
        <v>0</v>
      </c>
      <c r="Y167" s="32">
        <v>0</v>
      </c>
      <c r="Z167" s="31">
        <v>0</v>
      </c>
      <c r="AA167" s="32">
        <v>0</v>
      </c>
      <c r="AB167" s="31">
        <v>0</v>
      </c>
      <c r="AC167" s="34">
        <v>4</v>
      </c>
      <c r="AD167" s="31">
        <v>10400</v>
      </c>
      <c r="AE167" s="18"/>
    </row>
    <row r="168" spans="2:31" ht="12" customHeight="1" x14ac:dyDescent="0.2">
      <c r="B168" s="24"/>
      <c r="C168" s="91" t="s">
        <v>206</v>
      </c>
      <c r="D168" s="28">
        <f t="shared" si="5"/>
        <v>4</v>
      </c>
      <c r="E168" s="33" t="s">
        <v>37</v>
      </c>
      <c r="F168" s="30">
        <f t="shared" si="9"/>
        <v>678.8</v>
      </c>
      <c r="G168" s="32">
        <v>0</v>
      </c>
      <c r="H168" s="31">
        <v>0</v>
      </c>
      <c r="I168" s="34">
        <v>1</v>
      </c>
      <c r="J168" s="31">
        <v>169.7</v>
      </c>
      <c r="K168" s="32">
        <v>0</v>
      </c>
      <c r="L168" s="31">
        <v>0</v>
      </c>
      <c r="M168" s="32">
        <v>0</v>
      </c>
      <c r="N168" s="31">
        <v>0</v>
      </c>
      <c r="O168" s="32">
        <v>1</v>
      </c>
      <c r="P168" s="31">
        <v>169.7</v>
      </c>
      <c r="Q168" s="34">
        <v>0</v>
      </c>
      <c r="R168" s="31">
        <v>0</v>
      </c>
      <c r="S168" s="32">
        <v>0</v>
      </c>
      <c r="T168" s="31">
        <v>0</v>
      </c>
      <c r="U168" s="32">
        <v>1</v>
      </c>
      <c r="V168" s="31">
        <v>169.7</v>
      </c>
      <c r="W168" s="32">
        <v>0</v>
      </c>
      <c r="X168" s="31">
        <v>0</v>
      </c>
      <c r="Y168" s="32">
        <v>0</v>
      </c>
      <c r="Z168" s="31">
        <v>0</v>
      </c>
      <c r="AA168" s="32">
        <v>0</v>
      </c>
      <c r="AB168" s="31">
        <v>0</v>
      </c>
      <c r="AC168" s="34">
        <v>1</v>
      </c>
      <c r="AD168" s="31">
        <v>169.7</v>
      </c>
      <c r="AE168" s="18"/>
    </row>
    <row r="169" spans="2:31" ht="14.25" customHeight="1" x14ac:dyDescent="0.2">
      <c r="B169" s="24"/>
      <c r="C169" s="91" t="s">
        <v>208</v>
      </c>
      <c r="D169" s="28">
        <f t="shared" si="5"/>
        <v>3</v>
      </c>
      <c r="E169" s="33" t="s">
        <v>37</v>
      </c>
      <c r="F169" s="30">
        <f t="shared" si="9"/>
        <v>540</v>
      </c>
      <c r="G169" s="32">
        <v>0</v>
      </c>
      <c r="H169" s="31">
        <v>0</v>
      </c>
      <c r="I169" s="34">
        <v>1</v>
      </c>
      <c r="J169" s="31">
        <v>180</v>
      </c>
      <c r="K169" s="32">
        <v>0</v>
      </c>
      <c r="L169" s="31">
        <v>0</v>
      </c>
      <c r="M169" s="32">
        <v>0</v>
      </c>
      <c r="N169" s="31">
        <v>0</v>
      </c>
      <c r="O169" s="32">
        <v>0</v>
      </c>
      <c r="P169" s="31">
        <v>0</v>
      </c>
      <c r="Q169" s="34">
        <v>1</v>
      </c>
      <c r="R169" s="31">
        <v>180</v>
      </c>
      <c r="S169" s="32">
        <v>0</v>
      </c>
      <c r="T169" s="31">
        <v>0</v>
      </c>
      <c r="U169" s="32">
        <v>0</v>
      </c>
      <c r="V169" s="31">
        <v>0</v>
      </c>
      <c r="W169" s="32">
        <v>0</v>
      </c>
      <c r="X169" s="31">
        <v>0</v>
      </c>
      <c r="Y169" s="32">
        <v>0</v>
      </c>
      <c r="Z169" s="31">
        <v>0</v>
      </c>
      <c r="AA169" s="32">
        <v>0</v>
      </c>
      <c r="AB169" s="31">
        <v>0</v>
      </c>
      <c r="AC169" s="34">
        <v>1</v>
      </c>
      <c r="AD169" s="31">
        <v>180</v>
      </c>
      <c r="AE169" s="18"/>
    </row>
    <row r="170" spans="2:31" ht="13.5" customHeight="1" x14ac:dyDescent="0.2">
      <c r="B170" s="24"/>
      <c r="C170" s="91" t="s">
        <v>353</v>
      </c>
      <c r="D170" s="28">
        <f t="shared" si="5"/>
        <v>2</v>
      </c>
      <c r="E170" s="33" t="s">
        <v>37</v>
      </c>
      <c r="F170" s="30">
        <f t="shared" si="9"/>
        <v>225.52</v>
      </c>
      <c r="G170" s="32">
        <v>0</v>
      </c>
      <c r="H170" s="31">
        <v>0</v>
      </c>
      <c r="I170" s="34">
        <v>1</v>
      </c>
      <c r="J170" s="31">
        <v>112.76</v>
      </c>
      <c r="K170" s="32">
        <v>0</v>
      </c>
      <c r="L170" s="31">
        <v>0</v>
      </c>
      <c r="M170" s="32">
        <v>0</v>
      </c>
      <c r="N170" s="31">
        <v>0</v>
      </c>
      <c r="O170" s="32">
        <v>0</v>
      </c>
      <c r="P170" s="31">
        <v>0</v>
      </c>
      <c r="Q170" s="32">
        <v>1</v>
      </c>
      <c r="R170" s="31">
        <v>112.76</v>
      </c>
      <c r="S170" s="32">
        <v>0</v>
      </c>
      <c r="T170" s="31">
        <v>0</v>
      </c>
      <c r="U170" s="32">
        <v>0</v>
      </c>
      <c r="V170" s="31">
        <v>0</v>
      </c>
      <c r="W170" s="32">
        <v>0</v>
      </c>
      <c r="X170" s="31">
        <v>0</v>
      </c>
      <c r="Y170" s="32">
        <v>0</v>
      </c>
      <c r="Z170" s="31">
        <v>0</v>
      </c>
      <c r="AA170" s="32">
        <v>0</v>
      </c>
      <c r="AB170" s="31">
        <v>0</v>
      </c>
      <c r="AC170" s="34">
        <v>0</v>
      </c>
      <c r="AD170" s="31">
        <v>0</v>
      </c>
      <c r="AE170" s="18"/>
    </row>
    <row r="171" spans="2:31" ht="14.25" customHeight="1" x14ac:dyDescent="0.2">
      <c r="B171" s="24"/>
      <c r="C171" s="91" t="s">
        <v>209</v>
      </c>
      <c r="D171" s="28">
        <f t="shared" si="5"/>
        <v>3</v>
      </c>
      <c r="E171" s="33" t="s">
        <v>37</v>
      </c>
      <c r="F171" s="30">
        <f t="shared" si="9"/>
        <v>649.59</v>
      </c>
      <c r="G171" s="32">
        <v>0</v>
      </c>
      <c r="H171" s="31">
        <v>0</v>
      </c>
      <c r="I171" s="34">
        <v>1</v>
      </c>
      <c r="J171" s="31">
        <v>216.53</v>
      </c>
      <c r="K171" s="32">
        <v>0</v>
      </c>
      <c r="L171" s="31">
        <v>0</v>
      </c>
      <c r="M171" s="32">
        <v>0</v>
      </c>
      <c r="N171" s="31">
        <v>0</v>
      </c>
      <c r="O171" s="32">
        <v>0</v>
      </c>
      <c r="P171" s="31">
        <v>0</v>
      </c>
      <c r="Q171" s="34">
        <v>1</v>
      </c>
      <c r="R171" s="31">
        <v>216.53</v>
      </c>
      <c r="S171" s="32">
        <v>0</v>
      </c>
      <c r="T171" s="31">
        <v>0</v>
      </c>
      <c r="U171" s="32">
        <v>0</v>
      </c>
      <c r="V171" s="31">
        <v>0</v>
      </c>
      <c r="W171" s="32">
        <v>0</v>
      </c>
      <c r="X171" s="31">
        <v>0</v>
      </c>
      <c r="Y171" s="32">
        <v>0</v>
      </c>
      <c r="Z171" s="31">
        <v>0</v>
      </c>
      <c r="AA171" s="32">
        <v>0</v>
      </c>
      <c r="AB171" s="31">
        <v>0</v>
      </c>
      <c r="AC171" s="34">
        <v>1</v>
      </c>
      <c r="AD171" s="31">
        <v>216.53</v>
      </c>
      <c r="AE171" s="18"/>
    </row>
    <row r="172" spans="2:31" ht="12.75" customHeight="1" x14ac:dyDescent="0.2">
      <c r="B172" s="24"/>
      <c r="C172" s="91" t="s">
        <v>207</v>
      </c>
      <c r="D172" s="28">
        <f t="shared" ref="D172:D175" si="12">G172+I172+K172+M172+O172+Q172+S172+U172+W172+Y172+AA172+AC172</f>
        <v>6</v>
      </c>
      <c r="E172" s="33" t="s">
        <v>37</v>
      </c>
      <c r="F172" s="30">
        <f t="shared" si="9"/>
        <v>232.56</v>
      </c>
      <c r="G172" s="32">
        <v>0</v>
      </c>
      <c r="H172" s="31">
        <v>0</v>
      </c>
      <c r="I172" s="32">
        <v>2</v>
      </c>
      <c r="J172" s="31">
        <v>77.52</v>
      </c>
      <c r="K172" s="32">
        <v>0</v>
      </c>
      <c r="L172" s="31">
        <v>0</v>
      </c>
      <c r="M172" s="32">
        <v>0</v>
      </c>
      <c r="N172" s="31">
        <v>0</v>
      </c>
      <c r="O172" s="32">
        <v>0</v>
      </c>
      <c r="P172" s="31">
        <v>0</v>
      </c>
      <c r="Q172" s="32">
        <v>2</v>
      </c>
      <c r="R172" s="31">
        <v>77.52</v>
      </c>
      <c r="S172" s="32">
        <v>0</v>
      </c>
      <c r="T172" s="31">
        <v>0</v>
      </c>
      <c r="U172" s="32">
        <v>0</v>
      </c>
      <c r="V172" s="31">
        <v>0</v>
      </c>
      <c r="W172" s="32">
        <v>0</v>
      </c>
      <c r="X172" s="31">
        <v>0</v>
      </c>
      <c r="Y172" s="32">
        <v>0</v>
      </c>
      <c r="Z172" s="31">
        <v>0</v>
      </c>
      <c r="AA172" s="32">
        <v>0</v>
      </c>
      <c r="AB172" s="31">
        <v>0</v>
      </c>
      <c r="AC172" s="32">
        <v>2</v>
      </c>
      <c r="AD172" s="31">
        <v>77.52</v>
      </c>
      <c r="AE172" s="18"/>
    </row>
    <row r="173" spans="2:31" ht="12.75" customHeight="1" x14ac:dyDescent="0.2">
      <c r="B173" s="24"/>
      <c r="C173" s="91" t="s">
        <v>321</v>
      </c>
      <c r="D173" s="28">
        <f t="shared" si="12"/>
        <v>4</v>
      </c>
      <c r="E173" s="29" t="s">
        <v>36</v>
      </c>
      <c r="F173" s="30">
        <f t="shared" si="9"/>
        <v>2258.8000000000002</v>
      </c>
      <c r="G173" s="32">
        <v>0</v>
      </c>
      <c r="H173" s="31">
        <v>0</v>
      </c>
      <c r="I173" s="32">
        <v>1</v>
      </c>
      <c r="J173" s="31">
        <v>564.70000000000005</v>
      </c>
      <c r="K173" s="32">
        <v>0</v>
      </c>
      <c r="L173" s="31">
        <v>0</v>
      </c>
      <c r="M173" s="32">
        <v>0</v>
      </c>
      <c r="N173" s="31">
        <v>0</v>
      </c>
      <c r="O173" s="32">
        <v>1</v>
      </c>
      <c r="P173" s="31">
        <v>564.70000000000005</v>
      </c>
      <c r="Q173" s="32">
        <v>0</v>
      </c>
      <c r="R173" s="31">
        <v>0</v>
      </c>
      <c r="S173" s="32">
        <v>1</v>
      </c>
      <c r="T173" s="31">
        <v>564.70000000000005</v>
      </c>
      <c r="U173" s="32">
        <v>0</v>
      </c>
      <c r="V173" s="31">
        <v>0</v>
      </c>
      <c r="W173" s="32">
        <v>0</v>
      </c>
      <c r="X173" s="31">
        <v>0</v>
      </c>
      <c r="Y173" s="32">
        <v>1</v>
      </c>
      <c r="Z173" s="31">
        <v>564.70000000000005</v>
      </c>
      <c r="AA173" s="32">
        <v>0</v>
      </c>
      <c r="AB173" s="31">
        <v>0</v>
      </c>
      <c r="AC173" s="32">
        <v>0</v>
      </c>
      <c r="AD173" s="31">
        <v>0</v>
      </c>
      <c r="AE173" s="18"/>
    </row>
    <row r="174" spans="2:31" ht="12.75" customHeight="1" x14ac:dyDescent="0.2">
      <c r="B174" s="24"/>
      <c r="C174" s="91" t="s">
        <v>351</v>
      </c>
      <c r="D174" s="28">
        <f t="shared" si="12"/>
        <v>4</v>
      </c>
      <c r="E174" s="33" t="s">
        <v>37</v>
      </c>
      <c r="F174" s="30">
        <f t="shared" si="9"/>
        <v>157.76</v>
      </c>
      <c r="G174" s="32">
        <v>0</v>
      </c>
      <c r="H174" s="31">
        <v>0</v>
      </c>
      <c r="I174" s="32">
        <v>2</v>
      </c>
      <c r="J174" s="31">
        <v>78.88</v>
      </c>
      <c r="K174" s="32">
        <v>0</v>
      </c>
      <c r="L174" s="31">
        <v>0</v>
      </c>
      <c r="M174" s="32">
        <v>0</v>
      </c>
      <c r="N174" s="31">
        <v>0</v>
      </c>
      <c r="O174" s="32">
        <v>2</v>
      </c>
      <c r="P174" s="31">
        <v>78.88</v>
      </c>
      <c r="Q174" s="32">
        <v>0</v>
      </c>
      <c r="R174" s="31">
        <v>0</v>
      </c>
      <c r="S174" s="32">
        <v>0</v>
      </c>
      <c r="T174" s="31">
        <v>0</v>
      </c>
      <c r="U174" s="32">
        <v>0</v>
      </c>
      <c r="V174" s="31">
        <v>0</v>
      </c>
      <c r="W174" s="32">
        <v>0</v>
      </c>
      <c r="X174" s="31">
        <v>0</v>
      </c>
      <c r="Y174" s="32">
        <v>0</v>
      </c>
      <c r="Z174" s="31">
        <v>0</v>
      </c>
      <c r="AA174" s="32">
        <v>0</v>
      </c>
      <c r="AB174" s="31">
        <v>0</v>
      </c>
      <c r="AC174" s="32">
        <v>0</v>
      </c>
      <c r="AD174" s="31">
        <v>0</v>
      </c>
      <c r="AE174" s="18"/>
    </row>
    <row r="175" spans="2:31" ht="14.25" customHeight="1" x14ac:dyDescent="0.2">
      <c r="B175" s="24"/>
      <c r="C175" s="91" t="s">
        <v>352</v>
      </c>
      <c r="D175" s="28">
        <f t="shared" si="12"/>
        <v>4</v>
      </c>
      <c r="E175" s="33" t="s">
        <v>37</v>
      </c>
      <c r="F175" s="30">
        <f t="shared" si="9"/>
        <v>320.48</v>
      </c>
      <c r="G175" s="32">
        <v>0</v>
      </c>
      <c r="H175" s="31">
        <v>0</v>
      </c>
      <c r="I175" s="32">
        <v>2</v>
      </c>
      <c r="J175" s="31">
        <v>160.24</v>
      </c>
      <c r="K175" s="32">
        <v>0</v>
      </c>
      <c r="L175" s="31">
        <v>0</v>
      </c>
      <c r="M175" s="32">
        <v>0</v>
      </c>
      <c r="N175" s="31">
        <v>0</v>
      </c>
      <c r="O175" s="32">
        <v>2</v>
      </c>
      <c r="P175" s="31">
        <v>160.24</v>
      </c>
      <c r="Q175" s="32">
        <v>0</v>
      </c>
      <c r="R175" s="31">
        <v>0</v>
      </c>
      <c r="S175" s="32">
        <v>0</v>
      </c>
      <c r="T175" s="31">
        <v>0</v>
      </c>
      <c r="U175" s="32">
        <v>0</v>
      </c>
      <c r="V175" s="31">
        <v>0</v>
      </c>
      <c r="W175" s="32">
        <v>0</v>
      </c>
      <c r="X175" s="31">
        <v>0</v>
      </c>
      <c r="Y175" s="32">
        <v>0</v>
      </c>
      <c r="Z175" s="31">
        <v>0</v>
      </c>
      <c r="AA175" s="32">
        <v>0</v>
      </c>
      <c r="AB175" s="31">
        <v>0</v>
      </c>
      <c r="AC175" s="32">
        <v>0</v>
      </c>
      <c r="AD175" s="31">
        <v>0</v>
      </c>
      <c r="AE175" s="18"/>
    </row>
    <row r="176" spans="2:31" ht="27.75" customHeight="1" x14ac:dyDescent="0.2">
      <c r="B176" s="19">
        <v>2500</v>
      </c>
      <c r="C176" s="20" t="s">
        <v>74</v>
      </c>
      <c r="D176" s="34"/>
      <c r="E176" s="19"/>
      <c r="F176" s="25">
        <f>SUM(F179+F177)</f>
        <v>15400.320000000002</v>
      </c>
      <c r="G176" s="51"/>
      <c r="H176" s="25">
        <f>H177+H179</f>
        <v>1283.3600000000001</v>
      </c>
      <c r="I176" s="51" t="s">
        <v>54</v>
      </c>
      <c r="J176" s="25">
        <f>J177+J179</f>
        <v>1283.3600000000001</v>
      </c>
      <c r="K176" s="51" t="s">
        <v>54</v>
      </c>
      <c r="L176" s="25">
        <f>L177+L179</f>
        <v>1283.3600000000001</v>
      </c>
      <c r="M176" s="51" t="s">
        <v>54</v>
      </c>
      <c r="N176" s="25">
        <f>N177+N179</f>
        <v>1283.3600000000001</v>
      </c>
      <c r="O176" s="51" t="s">
        <v>54</v>
      </c>
      <c r="P176" s="25">
        <f>P177+P179</f>
        <v>1283.3600000000001</v>
      </c>
      <c r="Q176" s="51" t="s">
        <v>54</v>
      </c>
      <c r="R176" s="25">
        <f>R177+R179</f>
        <v>1283.3600000000001</v>
      </c>
      <c r="S176" s="51" t="s">
        <v>54</v>
      </c>
      <c r="T176" s="25">
        <v>1283.3600000000001</v>
      </c>
      <c r="U176" s="51" t="s">
        <v>54</v>
      </c>
      <c r="V176" s="25">
        <f>V177+V179</f>
        <v>1283.3600000000001</v>
      </c>
      <c r="W176" s="51" t="s">
        <v>54</v>
      </c>
      <c r="X176" s="25">
        <f>X177+X179</f>
        <v>1283.3600000000001</v>
      </c>
      <c r="Y176" s="51" t="s">
        <v>54</v>
      </c>
      <c r="Z176" s="25">
        <v>1283.3600000000001</v>
      </c>
      <c r="AA176" s="51" t="s">
        <v>54</v>
      </c>
      <c r="AB176" s="25">
        <f>AB177+AB179</f>
        <v>1283.3600000000001</v>
      </c>
      <c r="AC176" s="51" t="s">
        <v>54</v>
      </c>
      <c r="AD176" s="25">
        <f>AD177+AD179</f>
        <v>1283.3600000000001</v>
      </c>
      <c r="AE176" s="18"/>
    </row>
    <row r="177" spans="2:31" ht="27.75" customHeight="1" x14ac:dyDescent="0.2">
      <c r="B177" s="24">
        <v>252</v>
      </c>
      <c r="C177" s="20" t="s">
        <v>326</v>
      </c>
      <c r="D177" s="34"/>
      <c r="E177" s="19"/>
      <c r="F177" s="25">
        <f>F178</f>
        <v>2068.8000000000006</v>
      </c>
      <c r="G177" s="51"/>
      <c r="H177" s="25">
        <f>H178</f>
        <v>172.4</v>
      </c>
      <c r="I177" s="51"/>
      <c r="J177" s="25">
        <f>J178</f>
        <v>172.4</v>
      </c>
      <c r="K177" s="51"/>
      <c r="L177" s="25">
        <f>L178</f>
        <v>172.4</v>
      </c>
      <c r="M177" s="51"/>
      <c r="N177" s="25">
        <f>N178</f>
        <v>172.4</v>
      </c>
      <c r="O177" s="51"/>
      <c r="P177" s="25">
        <f>P178</f>
        <v>172.4</v>
      </c>
      <c r="Q177" s="51"/>
      <c r="R177" s="25">
        <f>R178</f>
        <v>172.4</v>
      </c>
      <c r="S177" s="51"/>
      <c r="T177" s="25">
        <f>T178</f>
        <v>172.4</v>
      </c>
      <c r="U177" s="51"/>
      <c r="V177" s="25">
        <f>V178</f>
        <v>172.4</v>
      </c>
      <c r="W177" s="51"/>
      <c r="X177" s="25">
        <f>X178</f>
        <v>172.4</v>
      </c>
      <c r="Y177" s="51"/>
      <c r="Z177" s="25">
        <f>Z178</f>
        <v>172.4</v>
      </c>
      <c r="AA177" s="51"/>
      <c r="AB177" s="25">
        <f>AB178</f>
        <v>172.4</v>
      </c>
      <c r="AC177" s="51"/>
      <c r="AD177" s="25">
        <f>AD178</f>
        <v>172.4</v>
      </c>
      <c r="AE177" s="18"/>
    </row>
    <row r="178" spans="2:31" ht="15" customHeight="1" x14ac:dyDescent="0.2">
      <c r="B178" s="19"/>
      <c r="C178" s="91" t="s">
        <v>327</v>
      </c>
      <c r="D178" s="28">
        <v>4</v>
      </c>
      <c r="E178" s="33" t="s">
        <v>37</v>
      </c>
      <c r="F178" s="30">
        <f t="shared" ref="F178" si="13">SUM(H178,J178,L178,N178,P178,R178,T178,V178,X178,Z178,AB178,AD178)</f>
        <v>2068.8000000000006</v>
      </c>
      <c r="G178" s="34">
        <v>2</v>
      </c>
      <c r="H178" s="37">
        <v>172.4</v>
      </c>
      <c r="I178" s="34">
        <v>2</v>
      </c>
      <c r="J178" s="37">
        <v>172.4</v>
      </c>
      <c r="K178" s="34">
        <v>2</v>
      </c>
      <c r="L178" s="37">
        <v>172.4</v>
      </c>
      <c r="M178" s="34">
        <v>2</v>
      </c>
      <c r="N178" s="37">
        <v>172.4</v>
      </c>
      <c r="O178" s="34">
        <v>2</v>
      </c>
      <c r="P178" s="37">
        <v>172.4</v>
      </c>
      <c r="Q178" s="34">
        <v>2</v>
      </c>
      <c r="R178" s="37">
        <v>172.4</v>
      </c>
      <c r="S178" s="34">
        <v>2</v>
      </c>
      <c r="T178" s="37">
        <v>172.4</v>
      </c>
      <c r="U178" s="34">
        <v>2</v>
      </c>
      <c r="V178" s="37">
        <v>172.4</v>
      </c>
      <c r="W178" s="34">
        <v>2</v>
      </c>
      <c r="X178" s="37">
        <v>172.4</v>
      </c>
      <c r="Y178" s="34">
        <v>2</v>
      </c>
      <c r="Z178" s="37">
        <v>172.4</v>
      </c>
      <c r="AA178" s="34">
        <v>2</v>
      </c>
      <c r="AB178" s="37">
        <v>172.4</v>
      </c>
      <c r="AC178" s="34">
        <v>2</v>
      </c>
      <c r="AD178" s="37">
        <v>172.4</v>
      </c>
      <c r="AE178" s="18"/>
    </row>
    <row r="179" spans="2:31" ht="22.5" customHeight="1" x14ac:dyDescent="0.2">
      <c r="B179" s="24">
        <v>256</v>
      </c>
      <c r="C179" s="20" t="s">
        <v>75</v>
      </c>
      <c r="D179" s="34"/>
      <c r="E179" s="33"/>
      <c r="F179" s="25">
        <f>F180+F181</f>
        <v>13331.52</v>
      </c>
      <c r="G179" s="44"/>
      <c r="H179" s="25">
        <f>H180+H181</f>
        <v>1110.96</v>
      </c>
      <c r="I179" s="43"/>
      <c r="J179" s="25">
        <f>J180+J181</f>
        <v>1110.96</v>
      </c>
      <c r="K179" s="43"/>
      <c r="L179" s="25">
        <f>L180+L181</f>
        <v>1110.96</v>
      </c>
      <c r="M179" s="43"/>
      <c r="N179" s="25">
        <f>N180+N181</f>
        <v>1110.96</v>
      </c>
      <c r="O179" s="43"/>
      <c r="P179" s="25">
        <f>P180+P181</f>
        <v>1110.96</v>
      </c>
      <c r="Q179" s="43"/>
      <c r="R179" s="25">
        <f>R180+R181</f>
        <v>1110.96</v>
      </c>
      <c r="S179" s="43"/>
      <c r="T179" s="25">
        <f>T180+T181</f>
        <v>1110.96</v>
      </c>
      <c r="U179" s="43"/>
      <c r="V179" s="25">
        <f>V180+V181</f>
        <v>1110.96</v>
      </c>
      <c r="W179" s="43"/>
      <c r="X179" s="25">
        <f>X180+X181</f>
        <v>1110.96</v>
      </c>
      <c r="Y179" s="43"/>
      <c r="Z179" s="25">
        <f>Z180+Z181</f>
        <v>1110.96</v>
      </c>
      <c r="AA179" s="43"/>
      <c r="AB179" s="25">
        <f>AB180+AB181</f>
        <v>1110.96</v>
      </c>
      <c r="AC179" s="43"/>
      <c r="AD179" s="25">
        <f>AD180+AD181</f>
        <v>1110.96</v>
      </c>
      <c r="AE179" s="18"/>
    </row>
    <row r="180" spans="2:31" ht="12.75" customHeight="1" x14ac:dyDescent="0.2">
      <c r="B180" s="24"/>
      <c r="C180" s="91" t="s">
        <v>318</v>
      </c>
      <c r="D180" s="28">
        <f t="shared" ref="D180:D181" si="14">G180+I180+K180+M180+O180+Q180+S180+U180+W180+Y180+AA180+AC180</f>
        <v>96</v>
      </c>
      <c r="E180" s="29" t="s">
        <v>319</v>
      </c>
      <c r="F180" s="30">
        <f t="shared" ref="F180:F181" si="15">SUM(H180,J180,L180,N180,P180,R180,T180,V180,X180,Z180,AB180,AD180)</f>
        <v>4371.8400000000011</v>
      </c>
      <c r="G180" s="32">
        <v>8</v>
      </c>
      <c r="H180" s="31">
        <v>364.32</v>
      </c>
      <c r="I180" s="32">
        <v>8</v>
      </c>
      <c r="J180" s="31">
        <v>364.32</v>
      </c>
      <c r="K180" s="32">
        <v>8</v>
      </c>
      <c r="L180" s="31">
        <v>364.32</v>
      </c>
      <c r="M180" s="32">
        <v>8</v>
      </c>
      <c r="N180" s="31">
        <v>364.32</v>
      </c>
      <c r="O180" s="32">
        <v>8</v>
      </c>
      <c r="P180" s="31">
        <v>364.32</v>
      </c>
      <c r="Q180" s="32">
        <v>8</v>
      </c>
      <c r="R180" s="31">
        <v>364.32</v>
      </c>
      <c r="S180" s="32">
        <v>8</v>
      </c>
      <c r="T180" s="31">
        <v>364.32</v>
      </c>
      <c r="U180" s="32">
        <v>8</v>
      </c>
      <c r="V180" s="31">
        <v>364.32</v>
      </c>
      <c r="W180" s="32">
        <v>8</v>
      </c>
      <c r="X180" s="31">
        <v>364.32</v>
      </c>
      <c r="Y180" s="32">
        <v>8</v>
      </c>
      <c r="Z180" s="31">
        <v>364.32</v>
      </c>
      <c r="AA180" s="32">
        <v>8</v>
      </c>
      <c r="AB180" s="31">
        <v>364.32</v>
      </c>
      <c r="AC180" s="32">
        <v>8</v>
      </c>
      <c r="AD180" s="31">
        <v>364.32</v>
      </c>
      <c r="AE180" s="18"/>
    </row>
    <row r="181" spans="2:31" ht="13.5" customHeight="1" x14ac:dyDescent="0.2">
      <c r="B181" s="24"/>
      <c r="C181" s="91" t="s">
        <v>317</v>
      </c>
      <c r="D181" s="28">
        <f t="shared" si="14"/>
        <v>216</v>
      </c>
      <c r="E181" s="29" t="s">
        <v>319</v>
      </c>
      <c r="F181" s="30">
        <f t="shared" si="15"/>
        <v>8959.68</v>
      </c>
      <c r="G181" s="32">
        <v>18</v>
      </c>
      <c r="H181" s="31">
        <v>746.64</v>
      </c>
      <c r="I181" s="32">
        <v>18</v>
      </c>
      <c r="J181" s="31">
        <v>746.64</v>
      </c>
      <c r="K181" s="32">
        <v>18</v>
      </c>
      <c r="L181" s="31">
        <v>746.64</v>
      </c>
      <c r="M181" s="32">
        <v>18</v>
      </c>
      <c r="N181" s="31">
        <v>746.64</v>
      </c>
      <c r="O181" s="32">
        <v>18</v>
      </c>
      <c r="P181" s="31">
        <v>746.64</v>
      </c>
      <c r="Q181" s="32">
        <v>18</v>
      </c>
      <c r="R181" s="31">
        <v>746.64</v>
      </c>
      <c r="S181" s="32">
        <v>18</v>
      </c>
      <c r="T181" s="31">
        <v>746.64</v>
      </c>
      <c r="U181" s="32">
        <v>18</v>
      </c>
      <c r="V181" s="31">
        <v>746.64</v>
      </c>
      <c r="W181" s="32">
        <v>18</v>
      </c>
      <c r="X181" s="31">
        <v>746.64</v>
      </c>
      <c r="Y181" s="32">
        <v>18</v>
      </c>
      <c r="Z181" s="31">
        <v>746.64</v>
      </c>
      <c r="AA181" s="32">
        <v>18</v>
      </c>
      <c r="AB181" s="31">
        <v>746.64</v>
      </c>
      <c r="AC181" s="32">
        <v>18</v>
      </c>
      <c r="AD181" s="31">
        <v>746.64</v>
      </c>
      <c r="AE181" s="18"/>
    </row>
    <row r="182" spans="2:31" ht="15" customHeight="1" x14ac:dyDescent="0.2">
      <c r="B182" s="19">
        <v>2600</v>
      </c>
      <c r="C182" s="20" t="s">
        <v>76</v>
      </c>
      <c r="D182" s="34"/>
      <c r="E182" s="19"/>
      <c r="F182" s="43">
        <f>SUM(F183)</f>
        <v>451371.8</v>
      </c>
      <c r="G182" s="41"/>
      <c r="H182" s="43">
        <f>SUM(H183)</f>
        <v>37315</v>
      </c>
      <c r="I182" s="41" t="s">
        <v>54</v>
      </c>
      <c r="J182" s="43">
        <f>SUM(J183)</f>
        <v>37752.6</v>
      </c>
      <c r="K182" s="41" t="s">
        <v>54</v>
      </c>
      <c r="L182" s="43">
        <f>SUM(L183)</f>
        <v>37315</v>
      </c>
      <c r="M182" s="41" t="s">
        <v>54</v>
      </c>
      <c r="N182" s="43">
        <f>SUM(N183)</f>
        <v>37842</v>
      </c>
      <c r="O182" s="41" t="s">
        <v>54</v>
      </c>
      <c r="P182" s="43">
        <f>SUM(P183)</f>
        <v>37315</v>
      </c>
      <c r="Q182" s="41" t="s">
        <v>54</v>
      </c>
      <c r="R182" s="43">
        <f>SUM(R183)</f>
        <v>37315</v>
      </c>
      <c r="S182" s="41" t="s">
        <v>54</v>
      </c>
      <c r="T182" s="43">
        <f>SUM(T183)</f>
        <v>38627.800000000003</v>
      </c>
      <c r="U182" s="41" t="s">
        <v>54</v>
      </c>
      <c r="V182" s="43">
        <f>SUM(V183)</f>
        <v>37315</v>
      </c>
      <c r="W182" s="41" t="s">
        <v>54</v>
      </c>
      <c r="X182" s="43">
        <f>SUM(X183)</f>
        <v>38629.4</v>
      </c>
      <c r="Y182" s="41" t="s">
        <v>54</v>
      </c>
      <c r="Z182" s="43">
        <f>SUM(Z183)</f>
        <v>37315</v>
      </c>
      <c r="AA182" s="41" t="s">
        <v>54</v>
      </c>
      <c r="AB182" s="43">
        <f>SUM(AB183)</f>
        <v>37315</v>
      </c>
      <c r="AC182" s="41" t="s">
        <v>54</v>
      </c>
      <c r="AD182" s="43">
        <f>SUM(AD183)</f>
        <v>37315</v>
      </c>
      <c r="AE182" s="18"/>
    </row>
    <row r="183" spans="2:31" ht="14.25" customHeight="1" x14ac:dyDescent="0.2">
      <c r="B183" s="24">
        <v>261</v>
      </c>
      <c r="C183" s="20" t="s">
        <v>77</v>
      </c>
      <c r="D183" s="28"/>
      <c r="E183" s="19"/>
      <c r="F183" s="25">
        <f>SUM(F184:F186)</f>
        <v>451371.8</v>
      </c>
      <c r="G183" s="39"/>
      <c r="H183" s="25">
        <f>SUM(H184:H186)</f>
        <v>37315</v>
      </c>
      <c r="I183" s="26"/>
      <c r="J183" s="25">
        <f>SUM(J184:J186)</f>
        <v>37752.6</v>
      </c>
      <c r="K183" s="26"/>
      <c r="L183" s="25">
        <f>SUM(L184:L186)</f>
        <v>37315</v>
      </c>
      <c r="M183" s="26"/>
      <c r="N183" s="25">
        <f>SUM(N184:N186)</f>
        <v>37842</v>
      </c>
      <c r="O183" s="26"/>
      <c r="P183" s="25">
        <f>SUM(P184:P186)</f>
        <v>37315</v>
      </c>
      <c r="Q183" s="26"/>
      <c r="R183" s="25">
        <f>SUM(R184:R186)</f>
        <v>37315</v>
      </c>
      <c r="S183" s="26"/>
      <c r="T183" s="25">
        <f>SUM(T184:T186)</f>
        <v>38627.800000000003</v>
      </c>
      <c r="U183" s="26"/>
      <c r="V183" s="25">
        <f>SUM(V184:V186)</f>
        <v>37315</v>
      </c>
      <c r="W183" s="26"/>
      <c r="X183" s="25">
        <f>SUM(X184:X186)</f>
        <v>38629.4</v>
      </c>
      <c r="Y183" s="26"/>
      <c r="Z183" s="25">
        <f>SUM(Z184:Z186)</f>
        <v>37315</v>
      </c>
      <c r="AA183" s="26"/>
      <c r="AB183" s="25">
        <f>SUM(AB184:AB186)</f>
        <v>37315</v>
      </c>
      <c r="AC183" s="26"/>
      <c r="AD183" s="25">
        <f>SUM(AD184:AD186)</f>
        <v>37315</v>
      </c>
      <c r="AE183" s="18"/>
    </row>
    <row r="184" spans="2:31" ht="12" customHeight="1" x14ac:dyDescent="0.2">
      <c r="B184" s="24"/>
      <c r="C184" s="91" t="s">
        <v>78</v>
      </c>
      <c r="D184" s="34">
        <f t="shared" ref="D184:D193" si="16">G184+I184+K184+M184+O184+Q184+S184+U184+W184+Y184+AA184+AC184</f>
        <v>27</v>
      </c>
      <c r="E184" s="33" t="s">
        <v>234</v>
      </c>
      <c r="F184" s="37">
        <f>SUM(H184,J184,L184,N184,P184,R184,T184,V184,X184,Z184,AB184,AD184)</f>
        <v>3591.8</v>
      </c>
      <c r="G184" s="44">
        <v>0</v>
      </c>
      <c r="H184" s="38">
        <v>0</v>
      </c>
      <c r="I184" s="44">
        <v>4</v>
      </c>
      <c r="J184" s="38">
        <v>437.6</v>
      </c>
      <c r="K184" s="44">
        <v>0</v>
      </c>
      <c r="L184" s="38">
        <v>0</v>
      </c>
      <c r="M184" s="44">
        <v>1</v>
      </c>
      <c r="N184" s="38">
        <v>527</v>
      </c>
      <c r="O184" s="44">
        <v>0</v>
      </c>
      <c r="P184" s="38">
        <v>0</v>
      </c>
      <c r="Q184" s="44">
        <v>0</v>
      </c>
      <c r="R184" s="38">
        <v>0</v>
      </c>
      <c r="S184" s="44">
        <v>12</v>
      </c>
      <c r="T184" s="38">
        <v>1312.8</v>
      </c>
      <c r="U184" s="44">
        <v>0</v>
      </c>
      <c r="V184" s="38">
        <v>0</v>
      </c>
      <c r="W184" s="44">
        <v>10</v>
      </c>
      <c r="X184" s="38">
        <v>1314.4</v>
      </c>
      <c r="Y184" s="44">
        <v>0</v>
      </c>
      <c r="Z184" s="38">
        <v>0</v>
      </c>
      <c r="AA184" s="44">
        <v>0</v>
      </c>
      <c r="AB184" s="38">
        <v>0</v>
      </c>
      <c r="AC184" s="44">
        <v>0</v>
      </c>
      <c r="AD184" s="38">
        <v>0</v>
      </c>
      <c r="AE184" s="18"/>
    </row>
    <row r="185" spans="2:31" ht="12" customHeight="1" x14ac:dyDescent="0.2">
      <c r="B185" s="24"/>
      <c r="C185" s="91" t="s">
        <v>79</v>
      </c>
      <c r="D185" s="28">
        <f t="shared" si="16"/>
        <v>12000</v>
      </c>
      <c r="E185" s="33" t="s">
        <v>234</v>
      </c>
      <c r="F185" s="30">
        <f>SUM(H185,J185,L185,N185,P185,R185,T185,V185,X185,Z185,AB185,AD185)</f>
        <v>293040</v>
      </c>
      <c r="G185" s="32">
        <v>1000</v>
      </c>
      <c r="H185" s="31">
        <v>24420</v>
      </c>
      <c r="I185" s="32">
        <v>1000</v>
      </c>
      <c r="J185" s="31">
        <v>24420</v>
      </c>
      <c r="K185" s="32">
        <v>1000</v>
      </c>
      <c r="L185" s="31">
        <v>24420</v>
      </c>
      <c r="M185" s="32">
        <v>1000</v>
      </c>
      <c r="N185" s="31">
        <v>24420</v>
      </c>
      <c r="O185" s="32">
        <v>1000</v>
      </c>
      <c r="P185" s="31">
        <v>24420</v>
      </c>
      <c r="Q185" s="32">
        <v>1000</v>
      </c>
      <c r="R185" s="31">
        <v>24420</v>
      </c>
      <c r="S185" s="32">
        <v>1000</v>
      </c>
      <c r="T185" s="31">
        <v>24420</v>
      </c>
      <c r="U185" s="32">
        <v>1000</v>
      </c>
      <c r="V185" s="31">
        <v>24420</v>
      </c>
      <c r="W185" s="32">
        <v>1000</v>
      </c>
      <c r="X185" s="31">
        <v>24420</v>
      </c>
      <c r="Y185" s="32">
        <v>1000</v>
      </c>
      <c r="Z185" s="31">
        <v>24420</v>
      </c>
      <c r="AA185" s="32">
        <v>1000</v>
      </c>
      <c r="AB185" s="31">
        <v>24420</v>
      </c>
      <c r="AC185" s="32">
        <v>1000</v>
      </c>
      <c r="AD185" s="31">
        <v>24420</v>
      </c>
      <c r="AE185" s="18"/>
    </row>
    <row r="186" spans="2:31" ht="12.75" customHeight="1" x14ac:dyDescent="0.2">
      <c r="B186" s="24"/>
      <c r="C186" s="91" t="s">
        <v>80</v>
      </c>
      <c r="D186" s="28">
        <f t="shared" si="16"/>
        <v>6000</v>
      </c>
      <c r="E186" s="33" t="s">
        <v>234</v>
      </c>
      <c r="F186" s="30">
        <f>SUM(H186,J186,L186,N186,P186,R186,T186,V186,X186,Z186,AB186,AD186)</f>
        <v>154740</v>
      </c>
      <c r="G186" s="32">
        <v>500</v>
      </c>
      <c r="H186" s="31">
        <v>12895</v>
      </c>
      <c r="I186" s="32">
        <v>500</v>
      </c>
      <c r="J186" s="31">
        <v>12895</v>
      </c>
      <c r="K186" s="32">
        <v>500</v>
      </c>
      <c r="L186" s="31">
        <v>12895</v>
      </c>
      <c r="M186" s="32">
        <v>500</v>
      </c>
      <c r="N186" s="31">
        <v>12895</v>
      </c>
      <c r="O186" s="32">
        <v>500</v>
      </c>
      <c r="P186" s="31">
        <v>12895</v>
      </c>
      <c r="Q186" s="32">
        <v>500</v>
      </c>
      <c r="R186" s="31">
        <v>12895</v>
      </c>
      <c r="S186" s="32">
        <v>500</v>
      </c>
      <c r="T186" s="31">
        <v>12895</v>
      </c>
      <c r="U186" s="32">
        <v>500</v>
      </c>
      <c r="V186" s="31">
        <v>12895</v>
      </c>
      <c r="W186" s="32">
        <v>500</v>
      </c>
      <c r="X186" s="31">
        <v>12895</v>
      </c>
      <c r="Y186" s="32">
        <v>500</v>
      </c>
      <c r="Z186" s="31">
        <v>12895</v>
      </c>
      <c r="AA186" s="32">
        <v>500</v>
      </c>
      <c r="AB186" s="31">
        <v>12895</v>
      </c>
      <c r="AC186" s="32">
        <v>500</v>
      </c>
      <c r="AD186" s="31">
        <v>12895</v>
      </c>
      <c r="AE186" s="18"/>
    </row>
    <row r="187" spans="2:31" ht="24.75" customHeight="1" x14ac:dyDescent="0.2">
      <c r="B187" s="19">
        <v>2700</v>
      </c>
      <c r="C187" s="20" t="s">
        <v>81</v>
      </c>
      <c r="D187" s="28"/>
      <c r="E187" s="22"/>
      <c r="F187" s="23">
        <f>SUM(F188,F190,F192,F194)</f>
        <v>6362</v>
      </c>
      <c r="G187" s="39"/>
      <c r="H187" s="23">
        <f>SUM(H188,H190,H192,H194)</f>
        <v>0</v>
      </c>
      <c r="I187" s="39" t="s">
        <v>54</v>
      </c>
      <c r="J187" s="23">
        <f>SUM(J188,J190,J192,J194)</f>
        <v>108</v>
      </c>
      <c r="K187" s="39" t="s">
        <v>54</v>
      </c>
      <c r="L187" s="23">
        <f>SUM(L188,L190,L192,L194)</f>
        <v>5020</v>
      </c>
      <c r="M187" s="39" t="s">
        <v>54</v>
      </c>
      <c r="N187" s="23">
        <f>SUM(N188,N190,N192,N194)</f>
        <v>228</v>
      </c>
      <c r="O187" s="39" t="s">
        <v>54</v>
      </c>
      <c r="P187" s="23">
        <f>SUM(P188,P190,P192,P194)</f>
        <v>0</v>
      </c>
      <c r="Q187" s="39" t="s">
        <v>54</v>
      </c>
      <c r="R187" s="23">
        <f>SUM(R188,R190,R192,R194)</f>
        <v>0</v>
      </c>
      <c r="S187" s="39" t="s">
        <v>54</v>
      </c>
      <c r="T187" s="23">
        <f>SUM(T188,T190,T192,T194)</f>
        <v>703</v>
      </c>
      <c r="U187" s="39" t="s">
        <v>54</v>
      </c>
      <c r="V187" s="23">
        <f>SUM(V188,V190,V192,V194)</f>
        <v>0</v>
      </c>
      <c r="W187" s="39" t="s">
        <v>54</v>
      </c>
      <c r="X187" s="23">
        <f>SUM(X188,X190,X192,X194)</f>
        <v>195</v>
      </c>
      <c r="Y187" s="39" t="s">
        <v>54</v>
      </c>
      <c r="Z187" s="23">
        <f>SUM(Z188,Z190,Z192,Z194)</f>
        <v>0</v>
      </c>
      <c r="AA187" s="39" t="s">
        <v>54</v>
      </c>
      <c r="AB187" s="23">
        <f>SUM(AB188,AB190,AB192,AB194)</f>
        <v>108</v>
      </c>
      <c r="AC187" s="39" t="s">
        <v>54</v>
      </c>
      <c r="AD187" s="23">
        <f>SUM(AD188,AD190,AD192,AD194)</f>
        <v>0</v>
      </c>
      <c r="AE187" s="18"/>
    </row>
    <row r="188" spans="2:31" ht="15" customHeight="1" x14ac:dyDescent="0.2">
      <c r="B188" s="24">
        <v>271</v>
      </c>
      <c r="C188" s="20" t="s">
        <v>82</v>
      </c>
      <c r="D188" s="28"/>
      <c r="E188" s="19"/>
      <c r="F188" s="25">
        <f>F189</f>
        <v>4000</v>
      </c>
      <c r="G188" s="39"/>
      <c r="H188" s="25">
        <f>H189</f>
        <v>0</v>
      </c>
      <c r="I188" s="26"/>
      <c r="J188" s="25">
        <f>J189</f>
        <v>0</v>
      </c>
      <c r="K188" s="26"/>
      <c r="L188" s="25">
        <f>L189</f>
        <v>4000</v>
      </c>
      <c r="M188" s="26"/>
      <c r="N188" s="25">
        <f>N189</f>
        <v>0</v>
      </c>
      <c r="O188" s="26"/>
      <c r="P188" s="25">
        <f>P189</f>
        <v>0</v>
      </c>
      <c r="Q188" s="26"/>
      <c r="R188" s="25">
        <f>R189</f>
        <v>0</v>
      </c>
      <c r="S188" s="26"/>
      <c r="T188" s="25">
        <f>T189</f>
        <v>0</v>
      </c>
      <c r="U188" s="26"/>
      <c r="V188" s="25">
        <f>V189</f>
        <v>0</v>
      </c>
      <c r="W188" s="26"/>
      <c r="X188" s="25">
        <f>X189</f>
        <v>0</v>
      </c>
      <c r="Y188" s="26"/>
      <c r="Z188" s="25">
        <f>Z189</f>
        <v>0</v>
      </c>
      <c r="AA188" s="26"/>
      <c r="AB188" s="25">
        <f>AB189</f>
        <v>0</v>
      </c>
      <c r="AC188" s="26"/>
      <c r="AD188" s="25">
        <f>AD189</f>
        <v>0</v>
      </c>
      <c r="AE188" s="18"/>
    </row>
    <row r="189" spans="2:31" ht="14.25" customHeight="1" x14ac:dyDescent="0.2">
      <c r="B189" s="24"/>
      <c r="C189" s="91" t="s">
        <v>83</v>
      </c>
      <c r="D189" s="28">
        <f t="shared" si="16"/>
        <v>10</v>
      </c>
      <c r="E189" s="33" t="s">
        <v>37</v>
      </c>
      <c r="F189" s="30">
        <f t="shared" ref="F189:F196" si="17">SUM(H189,J189,L189,N189,P189,R189,T189,V189,X189,Z189,AB189,AD189)</f>
        <v>4000</v>
      </c>
      <c r="G189" s="32">
        <v>0</v>
      </c>
      <c r="H189" s="31">
        <v>0</v>
      </c>
      <c r="I189" s="32">
        <v>0</v>
      </c>
      <c r="J189" s="31">
        <v>0</v>
      </c>
      <c r="K189" s="32">
        <v>10</v>
      </c>
      <c r="L189" s="31">
        <v>4000</v>
      </c>
      <c r="M189" s="32">
        <v>0</v>
      </c>
      <c r="N189" s="31">
        <v>0</v>
      </c>
      <c r="O189" s="32">
        <v>0</v>
      </c>
      <c r="P189" s="31">
        <v>0</v>
      </c>
      <c r="Q189" s="32">
        <v>0</v>
      </c>
      <c r="R189" s="31">
        <v>0</v>
      </c>
      <c r="S189" s="32">
        <v>0</v>
      </c>
      <c r="T189" s="31">
        <v>0</v>
      </c>
      <c r="U189" s="32">
        <v>0</v>
      </c>
      <c r="V189" s="31">
        <v>0</v>
      </c>
      <c r="W189" s="32">
        <v>0</v>
      </c>
      <c r="X189" s="31">
        <v>0</v>
      </c>
      <c r="Y189" s="32">
        <v>0</v>
      </c>
      <c r="Z189" s="31">
        <v>0</v>
      </c>
      <c r="AA189" s="32">
        <v>0</v>
      </c>
      <c r="AB189" s="31">
        <v>0</v>
      </c>
      <c r="AC189" s="32">
        <v>0</v>
      </c>
      <c r="AD189" s="31">
        <v>0</v>
      </c>
      <c r="AE189" s="18"/>
    </row>
    <row r="190" spans="2:31" ht="15" customHeight="1" x14ac:dyDescent="0.2">
      <c r="B190" s="24">
        <v>272</v>
      </c>
      <c r="C190" s="20" t="s">
        <v>213</v>
      </c>
      <c r="D190" s="28"/>
      <c r="E190" s="33"/>
      <c r="F190" s="52">
        <f>F191</f>
        <v>432</v>
      </c>
      <c r="G190" s="39"/>
      <c r="H190" s="23">
        <f>H191</f>
        <v>0</v>
      </c>
      <c r="I190" s="39"/>
      <c r="J190" s="23">
        <f>J191</f>
        <v>108</v>
      </c>
      <c r="K190" s="39"/>
      <c r="L190" s="23">
        <f>L191</f>
        <v>0</v>
      </c>
      <c r="M190" s="39"/>
      <c r="N190" s="23">
        <f>N191</f>
        <v>108</v>
      </c>
      <c r="O190" s="39"/>
      <c r="P190" s="23"/>
      <c r="Q190" s="39"/>
      <c r="R190" s="23">
        <f>R191</f>
        <v>0</v>
      </c>
      <c r="S190" s="39"/>
      <c r="T190" s="23">
        <f>T191</f>
        <v>108</v>
      </c>
      <c r="U190" s="39"/>
      <c r="V190" s="23">
        <f>V191</f>
        <v>0</v>
      </c>
      <c r="W190" s="39"/>
      <c r="X190" s="23">
        <f>X191</f>
        <v>0</v>
      </c>
      <c r="Y190" s="39"/>
      <c r="Z190" s="23">
        <f>Z191</f>
        <v>0</v>
      </c>
      <c r="AA190" s="39"/>
      <c r="AB190" s="23">
        <f>AB191</f>
        <v>108</v>
      </c>
      <c r="AC190" s="39"/>
      <c r="AD190" s="23"/>
      <c r="AE190" s="18"/>
    </row>
    <row r="191" spans="2:31" ht="13.5" customHeight="1" x14ac:dyDescent="0.2">
      <c r="B191" s="24"/>
      <c r="C191" s="91" t="s">
        <v>354</v>
      </c>
      <c r="D191" s="28">
        <f t="shared" si="16"/>
        <v>8</v>
      </c>
      <c r="E191" s="33" t="s">
        <v>37</v>
      </c>
      <c r="F191" s="30">
        <f t="shared" si="17"/>
        <v>432</v>
      </c>
      <c r="G191" s="32">
        <v>0</v>
      </c>
      <c r="H191" s="31">
        <v>0</v>
      </c>
      <c r="I191" s="32">
        <v>2</v>
      </c>
      <c r="J191" s="31">
        <v>108</v>
      </c>
      <c r="K191" s="32">
        <v>0</v>
      </c>
      <c r="L191" s="31">
        <v>0</v>
      </c>
      <c r="M191" s="32">
        <v>2</v>
      </c>
      <c r="N191" s="31">
        <v>108</v>
      </c>
      <c r="O191" s="32">
        <v>0</v>
      </c>
      <c r="P191" s="31">
        <v>0</v>
      </c>
      <c r="Q191" s="32">
        <v>0</v>
      </c>
      <c r="R191" s="31">
        <v>0</v>
      </c>
      <c r="S191" s="32">
        <v>2</v>
      </c>
      <c r="T191" s="31">
        <v>108</v>
      </c>
      <c r="U191" s="32">
        <v>0</v>
      </c>
      <c r="V191" s="32">
        <v>0</v>
      </c>
      <c r="W191" s="31">
        <v>0</v>
      </c>
      <c r="X191" s="31">
        <v>0</v>
      </c>
      <c r="Y191" s="32">
        <v>0</v>
      </c>
      <c r="Z191" s="31">
        <v>0</v>
      </c>
      <c r="AA191" s="32">
        <v>2</v>
      </c>
      <c r="AB191" s="31">
        <v>108</v>
      </c>
      <c r="AC191" s="32">
        <v>0</v>
      </c>
      <c r="AD191" s="31">
        <v>0</v>
      </c>
      <c r="AE191" s="18"/>
    </row>
    <row r="192" spans="2:31" ht="13.5" customHeight="1" x14ac:dyDescent="0.2">
      <c r="B192" s="24">
        <v>273</v>
      </c>
      <c r="C192" s="20" t="s">
        <v>84</v>
      </c>
      <c r="D192" s="34"/>
      <c r="E192" s="19"/>
      <c r="F192" s="25">
        <f>SUM(H192,J192,L192,N192,P192,R192,T192,V192,X192,Z192,AB192,AD192)</f>
        <v>500</v>
      </c>
      <c r="G192" s="41"/>
      <c r="H192" s="25">
        <f>SUM(H193:H193)</f>
        <v>0</v>
      </c>
      <c r="I192" s="42"/>
      <c r="J192" s="25">
        <f>SUM(J193:J193)</f>
        <v>0</v>
      </c>
      <c r="K192" s="42"/>
      <c r="L192" s="25">
        <f>SUM(L193:L193)</f>
        <v>500</v>
      </c>
      <c r="M192" s="42"/>
      <c r="N192" s="25">
        <f>SUM(N193:N193)</f>
        <v>0</v>
      </c>
      <c r="O192" s="42"/>
      <c r="P192" s="25">
        <f>SUM(P193:P193)</f>
        <v>0</v>
      </c>
      <c r="Q192" s="42"/>
      <c r="R192" s="25">
        <f>SUM(R193:R193)</f>
        <v>0</v>
      </c>
      <c r="S192" s="42"/>
      <c r="T192" s="25">
        <f>SUM(T193:T193)</f>
        <v>0</v>
      </c>
      <c r="U192" s="42"/>
      <c r="V192" s="25">
        <f>SUM(V193:V193)</f>
        <v>0</v>
      </c>
      <c r="W192" s="42"/>
      <c r="X192" s="25">
        <f>SUM(X193:X193)</f>
        <v>0</v>
      </c>
      <c r="Y192" s="42"/>
      <c r="Z192" s="25">
        <f>SUM(Z193:Z193)</f>
        <v>0</v>
      </c>
      <c r="AA192" s="42"/>
      <c r="AB192" s="25">
        <f>SUM(AB193:AB193)</f>
        <v>0</v>
      </c>
      <c r="AC192" s="42"/>
      <c r="AD192" s="25">
        <f>SUM(AD193:AD193)</f>
        <v>0</v>
      </c>
      <c r="AE192" s="18"/>
    </row>
    <row r="193" spans="2:31" ht="13.5" customHeight="1" x14ac:dyDescent="0.2">
      <c r="B193" s="24"/>
      <c r="C193" s="91" t="s">
        <v>85</v>
      </c>
      <c r="D193" s="34">
        <f t="shared" si="16"/>
        <v>1</v>
      </c>
      <c r="E193" s="33" t="s">
        <v>37</v>
      </c>
      <c r="F193" s="37">
        <f t="shared" si="17"/>
        <v>500</v>
      </c>
      <c r="G193" s="44">
        <v>0</v>
      </c>
      <c r="H193" s="38">
        <v>0</v>
      </c>
      <c r="I193" s="44">
        <v>0</v>
      </c>
      <c r="J193" s="38">
        <v>0</v>
      </c>
      <c r="K193" s="44">
        <v>1</v>
      </c>
      <c r="L193" s="38">
        <v>500</v>
      </c>
      <c r="M193" s="44">
        <v>0</v>
      </c>
      <c r="N193" s="38">
        <v>0</v>
      </c>
      <c r="O193" s="44">
        <v>0</v>
      </c>
      <c r="P193" s="38">
        <v>0</v>
      </c>
      <c r="Q193" s="44">
        <v>0</v>
      </c>
      <c r="R193" s="38">
        <v>0</v>
      </c>
      <c r="S193" s="44">
        <v>0</v>
      </c>
      <c r="T193" s="38">
        <v>0</v>
      </c>
      <c r="U193" s="44">
        <v>0</v>
      </c>
      <c r="V193" s="38">
        <v>0</v>
      </c>
      <c r="W193" s="44">
        <v>0</v>
      </c>
      <c r="X193" s="38">
        <v>0</v>
      </c>
      <c r="Y193" s="44">
        <v>0</v>
      </c>
      <c r="Z193" s="38">
        <v>0</v>
      </c>
      <c r="AA193" s="44">
        <v>0</v>
      </c>
      <c r="AB193" s="38">
        <v>0</v>
      </c>
      <c r="AC193" s="44">
        <v>0</v>
      </c>
      <c r="AD193" s="38">
        <v>0</v>
      </c>
      <c r="AE193" s="18"/>
    </row>
    <row r="194" spans="2:31" ht="13.5" customHeight="1" x14ac:dyDescent="0.2">
      <c r="B194" s="24">
        <v>274</v>
      </c>
      <c r="C194" s="20" t="s">
        <v>86</v>
      </c>
      <c r="D194" s="34"/>
      <c r="E194" s="33"/>
      <c r="F194" s="25">
        <f>SUM(F195:F196)</f>
        <v>1430</v>
      </c>
      <c r="G194" s="44"/>
      <c r="H194" s="42">
        <f>H195+H196</f>
        <v>0</v>
      </c>
      <c r="I194" s="42"/>
      <c r="J194" s="42">
        <f t="shared" ref="J194:AD194" si="18">J195+J196</f>
        <v>0</v>
      </c>
      <c r="K194" s="42"/>
      <c r="L194" s="42">
        <f t="shared" si="18"/>
        <v>520</v>
      </c>
      <c r="M194" s="42"/>
      <c r="N194" s="42">
        <f t="shared" si="18"/>
        <v>120</v>
      </c>
      <c r="O194" s="42"/>
      <c r="P194" s="42">
        <f t="shared" si="18"/>
        <v>0</v>
      </c>
      <c r="Q194" s="42"/>
      <c r="R194" s="42">
        <f t="shared" si="18"/>
        <v>0</v>
      </c>
      <c r="S194" s="42"/>
      <c r="T194" s="42">
        <f t="shared" si="18"/>
        <v>595</v>
      </c>
      <c r="U194" s="42"/>
      <c r="V194" s="42">
        <f t="shared" si="18"/>
        <v>0</v>
      </c>
      <c r="W194" s="42"/>
      <c r="X194" s="42">
        <f t="shared" si="18"/>
        <v>195</v>
      </c>
      <c r="Y194" s="42"/>
      <c r="Z194" s="42">
        <f t="shared" si="18"/>
        <v>0</v>
      </c>
      <c r="AA194" s="42"/>
      <c r="AB194" s="42">
        <f t="shared" si="18"/>
        <v>0</v>
      </c>
      <c r="AC194" s="42"/>
      <c r="AD194" s="42">
        <f t="shared" si="18"/>
        <v>0</v>
      </c>
      <c r="AE194" s="18"/>
    </row>
    <row r="195" spans="2:31" ht="12.75" customHeight="1" x14ac:dyDescent="0.2">
      <c r="B195" s="24"/>
      <c r="C195" s="91" t="s">
        <v>355</v>
      </c>
      <c r="D195" s="28">
        <f t="shared" ref="D195:D235" si="19">G195+I195+K195+M195+O195+Q195+S195+U195+W195+Y195+AA195+AC195</f>
        <v>140</v>
      </c>
      <c r="E195" s="29" t="s">
        <v>37</v>
      </c>
      <c r="F195" s="30">
        <f t="shared" si="17"/>
        <v>910</v>
      </c>
      <c r="G195" s="32">
        <v>0</v>
      </c>
      <c r="H195" s="31">
        <v>0</v>
      </c>
      <c r="I195" s="32">
        <v>0</v>
      </c>
      <c r="J195" s="31">
        <v>0</v>
      </c>
      <c r="K195" s="32">
        <v>80</v>
      </c>
      <c r="L195" s="31">
        <v>520</v>
      </c>
      <c r="M195" s="32">
        <v>0</v>
      </c>
      <c r="N195" s="31">
        <v>0</v>
      </c>
      <c r="O195" s="32">
        <v>0</v>
      </c>
      <c r="P195" s="31">
        <v>0</v>
      </c>
      <c r="Q195" s="32">
        <v>0</v>
      </c>
      <c r="R195" s="31">
        <v>0</v>
      </c>
      <c r="S195" s="32">
        <v>30</v>
      </c>
      <c r="T195" s="31">
        <v>195</v>
      </c>
      <c r="U195" s="32">
        <v>0</v>
      </c>
      <c r="V195" s="31">
        <v>0</v>
      </c>
      <c r="W195" s="32">
        <v>30</v>
      </c>
      <c r="X195" s="31">
        <v>195</v>
      </c>
      <c r="Y195" s="32">
        <v>0</v>
      </c>
      <c r="Z195" s="31">
        <v>0</v>
      </c>
      <c r="AA195" s="32">
        <v>0</v>
      </c>
      <c r="AB195" s="31">
        <v>0</v>
      </c>
      <c r="AC195" s="32">
        <v>0</v>
      </c>
      <c r="AD195" s="31">
        <v>0</v>
      </c>
      <c r="AE195" s="18"/>
    </row>
    <row r="196" spans="2:31" ht="12.75" customHeight="1" x14ac:dyDescent="0.2">
      <c r="B196" s="24"/>
      <c r="C196" s="91" t="s">
        <v>356</v>
      </c>
      <c r="D196" s="28">
        <f t="shared" si="19"/>
        <v>26</v>
      </c>
      <c r="E196" s="29" t="s">
        <v>221</v>
      </c>
      <c r="F196" s="30">
        <f t="shared" si="17"/>
        <v>520</v>
      </c>
      <c r="G196" s="32">
        <v>0</v>
      </c>
      <c r="H196" s="31">
        <v>0</v>
      </c>
      <c r="I196" s="32">
        <v>0</v>
      </c>
      <c r="J196" s="31">
        <v>0</v>
      </c>
      <c r="K196" s="32">
        <v>0</v>
      </c>
      <c r="L196" s="31">
        <v>0</v>
      </c>
      <c r="M196" s="32">
        <v>6</v>
      </c>
      <c r="N196" s="31">
        <v>120</v>
      </c>
      <c r="O196" s="32">
        <v>0</v>
      </c>
      <c r="P196" s="31">
        <v>0</v>
      </c>
      <c r="Q196" s="32">
        <v>0</v>
      </c>
      <c r="R196" s="31">
        <v>0</v>
      </c>
      <c r="S196" s="32">
        <v>20</v>
      </c>
      <c r="T196" s="31">
        <v>400</v>
      </c>
      <c r="U196" s="32">
        <v>0</v>
      </c>
      <c r="V196" s="31">
        <v>0</v>
      </c>
      <c r="W196" s="32">
        <v>0</v>
      </c>
      <c r="X196" s="31">
        <v>0</v>
      </c>
      <c r="Y196" s="32">
        <v>0</v>
      </c>
      <c r="Z196" s="31">
        <v>0</v>
      </c>
      <c r="AA196" s="32">
        <v>0</v>
      </c>
      <c r="AB196" s="31">
        <v>0</v>
      </c>
      <c r="AC196" s="32">
        <v>0</v>
      </c>
      <c r="AD196" s="31">
        <v>0</v>
      </c>
      <c r="AE196" s="18"/>
    </row>
    <row r="197" spans="2:31" ht="25.5" customHeight="1" x14ac:dyDescent="0.2">
      <c r="B197" s="19">
        <v>2900</v>
      </c>
      <c r="C197" s="20" t="s">
        <v>88</v>
      </c>
      <c r="D197" s="28"/>
      <c r="E197" s="22"/>
      <c r="F197" s="23">
        <f>SUM(F198,F202,F206,F208,F211,F220)</f>
        <v>47902.42</v>
      </c>
      <c r="G197" s="39"/>
      <c r="H197" s="23">
        <f>SUM(H198,H202,H206,H208,H211,H220)</f>
        <v>0</v>
      </c>
      <c r="I197" s="39" t="s">
        <v>54</v>
      </c>
      <c r="J197" s="23">
        <f>SUM(J198,J202,J206,J208,J211,J220)</f>
        <v>13991.22</v>
      </c>
      <c r="K197" s="39" t="s">
        <v>54</v>
      </c>
      <c r="L197" s="23">
        <f>SUM(L198,L202,L206,L208,L211,L220)</f>
        <v>1837.03</v>
      </c>
      <c r="M197" s="39" t="s">
        <v>54</v>
      </c>
      <c r="N197" s="23">
        <f>SUM(N198,N202,N206,N208,N211,N220)</f>
        <v>2622.7200000000003</v>
      </c>
      <c r="O197" s="39" t="s">
        <v>54</v>
      </c>
      <c r="P197" s="23">
        <f>SUM(P198,P202,P206,P208,P211,P220)</f>
        <v>208.96</v>
      </c>
      <c r="Q197" s="39" t="s">
        <v>54</v>
      </c>
      <c r="R197" s="23">
        <f>SUM(R198,R202,R206,R208,R211,R220)</f>
        <v>10750.02</v>
      </c>
      <c r="S197" s="39" t="s">
        <v>54</v>
      </c>
      <c r="T197" s="23">
        <f>SUM(T198,T202,T206,T208,T211,T220)</f>
        <v>110</v>
      </c>
      <c r="U197" s="39" t="s">
        <v>54</v>
      </c>
      <c r="V197" s="23">
        <f>SUM(V198,V202,V206,V208,V211,V220)</f>
        <v>2522.7200000000003</v>
      </c>
      <c r="W197" s="39" t="s">
        <v>54</v>
      </c>
      <c r="X197" s="23">
        <f>SUM(X198,X202,X206,X208,X211,X220)</f>
        <v>0</v>
      </c>
      <c r="Y197" s="39" t="s">
        <v>54</v>
      </c>
      <c r="Z197" s="23">
        <f>SUM(Z198,Z202,Z206,Z208,Z211,Z220)</f>
        <v>11710</v>
      </c>
      <c r="AA197" s="39" t="s">
        <v>54</v>
      </c>
      <c r="AB197" s="23">
        <f>SUM(AB198,AB202,AB206,AB208,AB211,AB220)</f>
        <v>1627.03</v>
      </c>
      <c r="AC197" s="39" t="s">
        <v>54</v>
      </c>
      <c r="AD197" s="23">
        <f>SUM(AD198,AD202,AD206,AD208,AD211,AD220)</f>
        <v>2522.7200000000003</v>
      </c>
      <c r="AE197" s="18"/>
    </row>
    <row r="198" spans="2:31" ht="13.5" customHeight="1" x14ac:dyDescent="0.2">
      <c r="B198" s="24">
        <v>291</v>
      </c>
      <c r="C198" s="20" t="s">
        <v>89</v>
      </c>
      <c r="D198" s="28"/>
      <c r="E198" s="19"/>
      <c r="F198" s="25">
        <f>SUM(F199:F201)</f>
        <v>641.20000000000005</v>
      </c>
      <c r="G198" s="39"/>
      <c r="H198" s="25">
        <f>SUM(H199:H201)</f>
        <v>0</v>
      </c>
      <c r="I198" s="23"/>
      <c r="J198" s="25">
        <f>SUM(J199:J201)</f>
        <v>641.20000000000005</v>
      </c>
      <c r="K198" s="23"/>
      <c r="L198" s="25">
        <f>SUM(L199:L201)</f>
        <v>0</v>
      </c>
      <c r="M198" s="23"/>
      <c r="N198" s="25">
        <f>SUM(N199:N201)</f>
        <v>0</v>
      </c>
      <c r="O198" s="23"/>
      <c r="P198" s="25">
        <f>SUM(P199:P201)</f>
        <v>0</v>
      </c>
      <c r="Q198" s="23"/>
      <c r="R198" s="25">
        <f>SUM(R199:R201)</f>
        <v>0</v>
      </c>
      <c r="S198" s="23"/>
      <c r="T198" s="25">
        <f>SUM(T199:T201)</f>
        <v>0</v>
      </c>
      <c r="U198" s="23"/>
      <c r="V198" s="25">
        <f>SUM(V199:V201)</f>
        <v>0</v>
      </c>
      <c r="W198" s="23"/>
      <c r="X198" s="25">
        <f>SUM(X199:X201)</f>
        <v>0</v>
      </c>
      <c r="Y198" s="23"/>
      <c r="Z198" s="25">
        <f>SUM(Z199:Z201)</f>
        <v>0</v>
      </c>
      <c r="AA198" s="23"/>
      <c r="AB198" s="25">
        <f>SUM(AB199:AB201)</f>
        <v>0</v>
      </c>
      <c r="AC198" s="23"/>
      <c r="AD198" s="25">
        <f>SUM(AD199:AD201)</f>
        <v>0</v>
      </c>
      <c r="AE198" s="18"/>
    </row>
    <row r="199" spans="2:31" ht="15.75" customHeight="1" x14ac:dyDescent="0.2">
      <c r="B199" s="24"/>
      <c r="C199" s="91" t="s">
        <v>357</v>
      </c>
      <c r="D199" s="34">
        <f t="shared" si="19"/>
        <v>1</v>
      </c>
      <c r="E199" s="33" t="s">
        <v>37</v>
      </c>
      <c r="F199" s="37">
        <f>SUM(H199,J199,L199,N199,O199,R199,T199,V199,X199,Z199,AB199,AD199)</f>
        <v>344</v>
      </c>
      <c r="G199" s="32">
        <v>0</v>
      </c>
      <c r="H199" s="31">
        <v>0</v>
      </c>
      <c r="I199" s="44">
        <v>1</v>
      </c>
      <c r="J199" s="38">
        <v>344</v>
      </c>
      <c r="K199" s="32">
        <v>0</v>
      </c>
      <c r="L199" s="31">
        <v>0</v>
      </c>
      <c r="M199" s="32">
        <v>0</v>
      </c>
      <c r="N199" s="31">
        <v>0</v>
      </c>
      <c r="O199" s="32">
        <v>0</v>
      </c>
      <c r="P199" s="31">
        <v>0</v>
      </c>
      <c r="Q199" s="32">
        <v>0</v>
      </c>
      <c r="R199" s="31">
        <v>0</v>
      </c>
      <c r="S199" s="32">
        <v>0</v>
      </c>
      <c r="T199" s="31">
        <v>0</v>
      </c>
      <c r="U199" s="32">
        <v>0</v>
      </c>
      <c r="V199" s="31">
        <v>0</v>
      </c>
      <c r="W199" s="32">
        <v>0</v>
      </c>
      <c r="X199" s="31">
        <v>0</v>
      </c>
      <c r="Y199" s="32">
        <v>0</v>
      </c>
      <c r="Z199" s="31">
        <v>0</v>
      </c>
      <c r="AA199" s="32">
        <v>0</v>
      </c>
      <c r="AB199" s="31">
        <v>0</v>
      </c>
      <c r="AC199" s="32">
        <v>0</v>
      </c>
      <c r="AD199" s="31">
        <v>0</v>
      </c>
      <c r="AE199" s="18"/>
    </row>
    <row r="200" spans="2:31" ht="15" customHeight="1" x14ac:dyDescent="0.2">
      <c r="B200" s="24"/>
      <c r="C200" s="91" t="s">
        <v>358</v>
      </c>
      <c r="D200" s="34">
        <f t="shared" si="19"/>
        <v>5</v>
      </c>
      <c r="E200" s="33" t="s">
        <v>37</v>
      </c>
      <c r="F200" s="37">
        <f>SUM(H200,J200,L200,N200,P200,R200,T200,V200,X200,Z200,AB200,AD200)</f>
        <v>165.75</v>
      </c>
      <c r="G200" s="32">
        <v>0</v>
      </c>
      <c r="H200" s="31">
        <v>0</v>
      </c>
      <c r="I200" s="44">
        <v>5</v>
      </c>
      <c r="J200" s="38">
        <v>165.75</v>
      </c>
      <c r="K200" s="32">
        <v>0</v>
      </c>
      <c r="L200" s="31">
        <v>0</v>
      </c>
      <c r="M200" s="32">
        <v>0</v>
      </c>
      <c r="N200" s="31">
        <v>0</v>
      </c>
      <c r="O200" s="32">
        <v>0</v>
      </c>
      <c r="P200" s="31">
        <v>0</v>
      </c>
      <c r="Q200" s="32">
        <v>0</v>
      </c>
      <c r="R200" s="31">
        <v>0</v>
      </c>
      <c r="S200" s="32">
        <v>0</v>
      </c>
      <c r="T200" s="31">
        <v>0</v>
      </c>
      <c r="U200" s="32">
        <v>0</v>
      </c>
      <c r="V200" s="31">
        <v>0</v>
      </c>
      <c r="W200" s="32">
        <v>0</v>
      </c>
      <c r="X200" s="31">
        <v>0</v>
      </c>
      <c r="Y200" s="32">
        <v>0</v>
      </c>
      <c r="Z200" s="31">
        <v>0</v>
      </c>
      <c r="AA200" s="32">
        <v>0</v>
      </c>
      <c r="AB200" s="31">
        <v>0</v>
      </c>
      <c r="AC200" s="32">
        <v>0</v>
      </c>
      <c r="AD200" s="31">
        <v>0</v>
      </c>
      <c r="AE200" s="18"/>
    </row>
    <row r="201" spans="2:31" ht="15.75" customHeight="1" x14ac:dyDescent="0.2">
      <c r="B201" s="24"/>
      <c r="C201" s="91" t="s">
        <v>359</v>
      </c>
      <c r="D201" s="34">
        <f t="shared" si="19"/>
        <v>5</v>
      </c>
      <c r="E201" s="33" t="s">
        <v>37</v>
      </c>
      <c r="F201" s="37">
        <f>SUM(H201,J201,L201,N201,P201,R201,T201,V201,X201,Z201,AB201,AD201)</f>
        <v>131.44999999999999</v>
      </c>
      <c r="G201" s="44">
        <v>0</v>
      </c>
      <c r="H201" s="38">
        <v>0</v>
      </c>
      <c r="I201" s="44">
        <v>5</v>
      </c>
      <c r="J201" s="38">
        <v>131.44999999999999</v>
      </c>
      <c r="K201" s="44">
        <v>0</v>
      </c>
      <c r="L201" s="38">
        <v>0</v>
      </c>
      <c r="M201" s="44">
        <v>0</v>
      </c>
      <c r="N201" s="38">
        <v>0</v>
      </c>
      <c r="O201" s="44">
        <v>0</v>
      </c>
      <c r="P201" s="38">
        <v>0</v>
      </c>
      <c r="Q201" s="44">
        <v>0</v>
      </c>
      <c r="R201" s="38">
        <v>0</v>
      </c>
      <c r="S201" s="44">
        <v>0</v>
      </c>
      <c r="T201" s="38">
        <v>0</v>
      </c>
      <c r="U201" s="44">
        <v>0</v>
      </c>
      <c r="V201" s="38">
        <v>0</v>
      </c>
      <c r="W201" s="44">
        <v>0</v>
      </c>
      <c r="X201" s="38">
        <v>0</v>
      </c>
      <c r="Y201" s="44">
        <v>0</v>
      </c>
      <c r="Z201" s="38">
        <v>0</v>
      </c>
      <c r="AA201" s="44">
        <v>0</v>
      </c>
      <c r="AB201" s="38">
        <v>0</v>
      </c>
      <c r="AC201" s="44">
        <v>0</v>
      </c>
      <c r="AD201" s="38">
        <v>0</v>
      </c>
      <c r="AE201" s="18"/>
    </row>
    <row r="202" spans="2:31" ht="21.75" customHeight="1" x14ac:dyDescent="0.2">
      <c r="B202" s="53">
        <v>292</v>
      </c>
      <c r="C202" s="93" t="s">
        <v>90</v>
      </c>
      <c r="D202" s="54"/>
      <c r="E202" s="55"/>
      <c r="F202" s="25">
        <f>F203+F204+F205</f>
        <v>3354.06</v>
      </c>
      <c r="G202" s="39"/>
      <c r="H202" s="25">
        <f>H203+H204+H205</f>
        <v>0</v>
      </c>
      <c r="I202" s="26"/>
      <c r="J202" s="26">
        <v>0</v>
      </c>
      <c r="K202" s="26"/>
      <c r="L202" s="25">
        <f>L203+L204+L205</f>
        <v>1727.03</v>
      </c>
      <c r="M202" s="26"/>
      <c r="N202" s="25">
        <f>N203+N204+N205</f>
        <v>0</v>
      </c>
      <c r="O202" s="26"/>
      <c r="P202" s="25">
        <f>P203+P204+P205</f>
        <v>0</v>
      </c>
      <c r="Q202" s="26"/>
      <c r="R202" s="25">
        <f>R203+R204+R205</f>
        <v>0</v>
      </c>
      <c r="S202" s="26"/>
      <c r="T202" s="25">
        <f>T203+T204+T205</f>
        <v>0</v>
      </c>
      <c r="U202" s="26"/>
      <c r="V202" s="25">
        <f>V203+V204+V205</f>
        <v>0</v>
      </c>
      <c r="W202" s="26"/>
      <c r="X202" s="25">
        <f>X203+X204+X205</f>
        <v>0</v>
      </c>
      <c r="Y202" s="26"/>
      <c r="Z202" s="25">
        <f>Z203+Z204+Z205</f>
        <v>0</v>
      </c>
      <c r="AA202" s="26"/>
      <c r="AB202" s="25">
        <f>AB203+AB204+AB205</f>
        <v>1627.03</v>
      </c>
      <c r="AC202" s="26"/>
      <c r="AD202" s="25">
        <f>AD203+AD204+AD205</f>
        <v>0</v>
      </c>
      <c r="AE202" s="18"/>
    </row>
    <row r="203" spans="2:31" ht="15" customHeight="1" x14ac:dyDescent="0.2">
      <c r="B203" s="24"/>
      <c r="C203" s="91" t="s">
        <v>91</v>
      </c>
      <c r="D203" s="28">
        <f t="shared" si="19"/>
        <v>6</v>
      </c>
      <c r="E203" s="33" t="s">
        <v>37</v>
      </c>
      <c r="F203" s="30">
        <f t="shared" ref="F203:F205" si="20">SUM(H203,J203,L203,N203,P203,R203,T203,V203,X203,Z203,AB203,AD203)</f>
        <v>1830.06</v>
      </c>
      <c r="G203" s="32">
        <v>0</v>
      </c>
      <c r="H203" s="31">
        <v>0</v>
      </c>
      <c r="I203" s="32">
        <v>0</v>
      </c>
      <c r="J203" s="31">
        <v>0</v>
      </c>
      <c r="K203" s="32">
        <v>3</v>
      </c>
      <c r="L203" s="31">
        <v>915.03</v>
      </c>
      <c r="M203" s="32">
        <v>0</v>
      </c>
      <c r="N203" s="31">
        <v>0</v>
      </c>
      <c r="O203" s="32">
        <v>0</v>
      </c>
      <c r="P203" s="31">
        <v>0</v>
      </c>
      <c r="Q203" s="32">
        <v>0</v>
      </c>
      <c r="R203" s="31">
        <v>0</v>
      </c>
      <c r="S203" s="32">
        <v>0</v>
      </c>
      <c r="T203" s="31">
        <v>0</v>
      </c>
      <c r="U203" s="32">
        <v>0</v>
      </c>
      <c r="V203" s="31">
        <v>0</v>
      </c>
      <c r="W203" s="32">
        <v>0</v>
      </c>
      <c r="X203" s="31">
        <v>0</v>
      </c>
      <c r="Y203" s="32">
        <v>0</v>
      </c>
      <c r="Z203" s="31">
        <v>0</v>
      </c>
      <c r="AA203" s="32">
        <v>3</v>
      </c>
      <c r="AB203" s="31">
        <v>915.03</v>
      </c>
      <c r="AC203" s="32">
        <v>0</v>
      </c>
      <c r="AD203" s="31">
        <v>0</v>
      </c>
      <c r="AE203" s="18"/>
    </row>
    <row r="204" spans="2:31" ht="12" customHeight="1" x14ac:dyDescent="0.2">
      <c r="B204" s="24"/>
      <c r="C204" s="91" t="s">
        <v>361</v>
      </c>
      <c r="D204" s="28">
        <f t="shared" si="19"/>
        <v>5</v>
      </c>
      <c r="E204" s="33" t="s">
        <v>37</v>
      </c>
      <c r="F204" s="30">
        <f t="shared" si="20"/>
        <v>500</v>
      </c>
      <c r="G204" s="32">
        <v>0</v>
      </c>
      <c r="H204" s="31">
        <v>0</v>
      </c>
      <c r="I204" s="32">
        <v>0</v>
      </c>
      <c r="J204" s="31">
        <v>0</v>
      </c>
      <c r="K204" s="32">
        <v>3</v>
      </c>
      <c r="L204" s="31">
        <v>300</v>
      </c>
      <c r="M204" s="32">
        <v>0</v>
      </c>
      <c r="N204" s="31">
        <v>0</v>
      </c>
      <c r="O204" s="32">
        <v>0</v>
      </c>
      <c r="P204" s="31">
        <v>0</v>
      </c>
      <c r="Q204" s="32">
        <v>0</v>
      </c>
      <c r="R204" s="31">
        <v>0</v>
      </c>
      <c r="S204" s="32">
        <v>0</v>
      </c>
      <c r="T204" s="31">
        <v>0</v>
      </c>
      <c r="U204" s="32">
        <v>0</v>
      </c>
      <c r="V204" s="31">
        <v>0</v>
      </c>
      <c r="W204" s="32">
        <v>0</v>
      </c>
      <c r="X204" s="31">
        <v>0</v>
      </c>
      <c r="Y204" s="32">
        <v>0</v>
      </c>
      <c r="Z204" s="31">
        <v>0</v>
      </c>
      <c r="AA204" s="32">
        <v>2</v>
      </c>
      <c r="AB204" s="31">
        <v>200</v>
      </c>
      <c r="AC204" s="32">
        <v>0</v>
      </c>
      <c r="AD204" s="31">
        <v>0</v>
      </c>
      <c r="AE204" s="18"/>
    </row>
    <row r="205" spans="2:31" ht="13.5" customHeight="1" x14ac:dyDescent="0.2">
      <c r="B205" s="24"/>
      <c r="C205" s="91" t="s">
        <v>93</v>
      </c>
      <c r="D205" s="28">
        <f t="shared" si="19"/>
        <v>8</v>
      </c>
      <c r="E205" s="33" t="s">
        <v>37</v>
      </c>
      <c r="F205" s="30">
        <f t="shared" si="20"/>
        <v>1024</v>
      </c>
      <c r="G205" s="32">
        <v>0</v>
      </c>
      <c r="H205" s="31">
        <v>0</v>
      </c>
      <c r="I205" s="32">
        <v>0</v>
      </c>
      <c r="J205" s="31">
        <v>0</v>
      </c>
      <c r="K205" s="32">
        <v>4</v>
      </c>
      <c r="L205" s="31">
        <v>512</v>
      </c>
      <c r="M205" s="32">
        <v>0</v>
      </c>
      <c r="N205" s="31">
        <v>0</v>
      </c>
      <c r="O205" s="32">
        <v>0</v>
      </c>
      <c r="P205" s="31">
        <v>0</v>
      </c>
      <c r="Q205" s="32">
        <v>0</v>
      </c>
      <c r="R205" s="31">
        <v>0</v>
      </c>
      <c r="S205" s="32">
        <v>0</v>
      </c>
      <c r="T205" s="31">
        <v>0</v>
      </c>
      <c r="U205" s="32">
        <v>0</v>
      </c>
      <c r="V205" s="31">
        <v>0</v>
      </c>
      <c r="W205" s="32">
        <v>0</v>
      </c>
      <c r="X205" s="31">
        <v>0</v>
      </c>
      <c r="Y205" s="32">
        <v>0</v>
      </c>
      <c r="Z205" s="31">
        <v>0</v>
      </c>
      <c r="AA205" s="32">
        <v>4</v>
      </c>
      <c r="AB205" s="31">
        <v>512</v>
      </c>
      <c r="AC205" s="32">
        <v>0</v>
      </c>
      <c r="AD205" s="31">
        <v>0</v>
      </c>
      <c r="AE205" s="18"/>
    </row>
    <row r="206" spans="2:31" ht="36.75" customHeight="1" x14ac:dyDescent="0.2">
      <c r="B206" s="24">
        <v>293</v>
      </c>
      <c r="C206" s="20" t="s">
        <v>94</v>
      </c>
      <c r="D206" s="28"/>
      <c r="E206" s="19"/>
      <c r="F206" s="25">
        <f>SUM(F207:F207)</f>
        <v>208.96</v>
      </c>
      <c r="G206" s="39"/>
      <c r="H206" s="25">
        <f>SUM(H207:H207)</f>
        <v>0</v>
      </c>
      <c r="I206" s="23"/>
      <c r="J206" s="25">
        <f>SUM(J207:J207)</f>
        <v>0</v>
      </c>
      <c r="K206" s="23"/>
      <c r="L206" s="25">
        <f>SUM(L207:L207)</f>
        <v>0</v>
      </c>
      <c r="M206" s="23"/>
      <c r="N206" s="25">
        <f>SUM(N207:N207)</f>
        <v>0</v>
      </c>
      <c r="O206" s="23"/>
      <c r="P206" s="25">
        <f>SUM(P207:P207)</f>
        <v>208.96</v>
      </c>
      <c r="Q206" s="23"/>
      <c r="R206" s="25">
        <f>SUM(R207:R207)</f>
        <v>0</v>
      </c>
      <c r="S206" s="23"/>
      <c r="T206" s="25">
        <f>SUM(T207:T207)</f>
        <v>0</v>
      </c>
      <c r="U206" s="23"/>
      <c r="V206" s="25">
        <f>SUM(V207:V207)</f>
        <v>0</v>
      </c>
      <c r="W206" s="23"/>
      <c r="X206" s="25">
        <f>SUM(X207:X207)</f>
        <v>0</v>
      </c>
      <c r="Y206" s="23"/>
      <c r="Z206" s="25">
        <f>SUM(Z207:Z207)</f>
        <v>0</v>
      </c>
      <c r="AA206" s="23"/>
      <c r="AB206" s="25">
        <f>SUM(AB207:AB207)</f>
        <v>0</v>
      </c>
      <c r="AC206" s="23"/>
      <c r="AD206" s="25">
        <f>SUM(AD207:AD207)</f>
        <v>0</v>
      </c>
      <c r="AE206" s="18"/>
    </row>
    <row r="207" spans="2:31" ht="16.5" customHeight="1" x14ac:dyDescent="0.2">
      <c r="B207" s="24"/>
      <c r="C207" s="91" t="s">
        <v>360</v>
      </c>
      <c r="D207" s="28">
        <f t="shared" si="19"/>
        <v>4</v>
      </c>
      <c r="E207" s="33" t="s">
        <v>37</v>
      </c>
      <c r="F207" s="30">
        <f t="shared" ref="F207:F210" si="21">SUM(H207,J207,L207,N207,P207,R207,T207,V207,X207,Z207,AB207,AD207)</f>
        <v>208.96</v>
      </c>
      <c r="G207" s="32">
        <v>0</v>
      </c>
      <c r="H207" s="31">
        <v>0</v>
      </c>
      <c r="I207" s="32">
        <v>0</v>
      </c>
      <c r="J207" s="31">
        <v>0</v>
      </c>
      <c r="K207" s="32">
        <v>0</v>
      </c>
      <c r="L207" s="31">
        <v>0</v>
      </c>
      <c r="M207" s="32">
        <v>0</v>
      </c>
      <c r="N207" s="31">
        <v>0</v>
      </c>
      <c r="O207" s="32">
        <v>4</v>
      </c>
      <c r="P207" s="31">
        <v>208.96</v>
      </c>
      <c r="Q207" s="32">
        <v>0</v>
      </c>
      <c r="R207" s="31">
        <v>0</v>
      </c>
      <c r="S207" s="32">
        <v>0</v>
      </c>
      <c r="T207" s="31">
        <v>0</v>
      </c>
      <c r="U207" s="32">
        <v>0</v>
      </c>
      <c r="V207" s="31">
        <v>0</v>
      </c>
      <c r="W207" s="32">
        <v>0</v>
      </c>
      <c r="X207" s="31">
        <v>0</v>
      </c>
      <c r="Y207" s="32">
        <v>0</v>
      </c>
      <c r="Z207" s="31">
        <v>0</v>
      </c>
      <c r="AA207" s="32">
        <v>0</v>
      </c>
      <c r="AB207" s="31">
        <v>0</v>
      </c>
      <c r="AC207" s="32">
        <v>0</v>
      </c>
      <c r="AD207" s="31">
        <v>0</v>
      </c>
      <c r="AE207" s="18"/>
    </row>
    <row r="208" spans="2:31" ht="21.75" customHeight="1" x14ac:dyDescent="0.2">
      <c r="B208" s="24">
        <v>294</v>
      </c>
      <c r="C208" s="20" t="s">
        <v>95</v>
      </c>
      <c r="D208" s="34"/>
      <c r="E208" s="19"/>
      <c r="F208" s="25">
        <f>SUM(F209:F210)</f>
        <v>2280.04</v>
      </c>
      <c r="G208" s="41"/>
      <c r="H208" s="25">
        <f>SUM(H209:H210)</f>
        <v>0</v>
      </c>
      <c r="I208" s="42"/>
      <c r="J208" s="25">
        <f>SUM(J209:J210)</f>
        <v>1140.02</v>
      </c>
      <c r="K208" s="42"/>
      <c r="L208" s="25">
        <f>SUM(L209:L210)</f>
        <v>0</v>
      </c>
      <c r="M208" s="42"/>
      <c r="N208" s="25">
        <f>SUM(N209:N210)</f>
        <v>0</v>
      </c>
      <c r="O208" s="42"/>
      <c r="P208" s="25">
        <f>SUM(P209:P210)</f>
        <v>0</v>
      </c>
      <c r="Q208" s="42"/>
      <c r="R208" s="25">
        <f>SUM(R209:R210)</f>
        <v>1140.02</v>
      </c>
      <c r="S208" s="42"/>
      <c r="T208" s="25">
        <f>SUM(T209:T210)</f>
        <v>0</v>
      </c>
      <c r="U208" s="42"/>
      <c r="V208" s="25">
        <f>SUM(V209:V210)</f>
        <v>0</v>
      </c>
      <c r="W208" s="42"/>
      <c r="X208" s="25">
        <f>SUM(X209:X210)</f>
        <v>0</v>
      </c>
      <c r="Y208" s="42"/>
      <c r="Z208" s="42">
        <v>0</v>
      </c>
      <c r="AA208" s="42"/>
      <c r="AB208" s="42">
        <v>0</v>
      </c>
      <c r="AC208" s="42"/>
      <c r="AD208" s="42">
        <v>0</v>
      </c>
      <c r="AE208" s="18"/>
    </row>
    <row r="209" spans="2:31" ht="14.25" customHeight="1" x14ac:dyDescent="0.2">
      <c r="B209" s="24"/>
      <c r="C209" s="91" t="s">
        <v>362</v>
      </c>
      <c r="D209" s="28">
        <f t="shared" si="19"/>
        <v>4</v>
      </c>
      <c r="E209" s="33" t="s">
        <v>37</v>
      </c>
      <c r="F209" s="30">
        <f t="shared" si="21"/>
        <v>500</v>
      </c>
      <c r="G209" s="32">
        <v>0</v>
      </c>
      <c r="H209" s="31">
        <v>0</v>
      </c>
      <c r="I209" s="32">
        <v>2</v>
      </c>
      <c r="J209" s="31">
        <v>250</v>
      </c>
      <c r="K209" s="32">
        <v>0</v>
      </c>
      <c r="L209" s="31">
        <v>0</v>
      </c>
      <c r="M209" s="32">
        <v>0</v>
      </c>
      <c r="N209" s="31">
        <v>0</v>
      </c>
      <c r="O209" s="32">
        <v>0</v>
      </c>
      <c r="P209" s="31">
        <v>0</v>
      </c>
      <c r="Q209" s="32">
        <v>2</v>
      </c>
      <c r="R209" s="31">
        <v>250</v>
      </c>
      <c r="S209" s="32">
        <v>0</v>
      </c>
      <c r="T209" s="31">
        <v>0</v>
      </c>
      <c r="U209" s="32">
        <v>0</v>
      </c>
      <c r="V209" s="31">
        <v>0</v>
      </c>
      <c r="W209" s="32">
        <v>0</v>
      </c>
      <c r="X209" s="31">
        <v>0</v>
      </c>
      <c r="Y209" s="32">
        <v>0</v>
      </c>
      <c r="Z209" s="31">
        <v>0</v>
      </c>
      <c r="AA209" s="32">
        <v>0</v>
      </c>
      <c r="AB209" s="31">
        <v>0</v>
      </c>
      <c r="AC209" s="32">
        <v>0</v>
      </c>
      <c r="AD209" s="31">
        <v>0</v>
      </c>
      <c r="AE209" s="18"/>
    </row>
    <row r="210" spans="2:31" ht="13.5" customHeight="1" x14ac:dyDescent="0.2">
      <c r="B210" s="24"/>
      <c r="C210" s="91" t="s">
        <v>363</v>
      </c>
      <c r="D210" s="28">
        <f t="shared" si="19"/>
        <v>4</v>
      </c>
      <c r="E210" s="33" t="s">
        <v>37</v>
      </c>
      <c r="F210" s="30">
        <f t="shared" si="21"/>
        <v>1780.04</v>
      </c>
      <c r="G210" s="32">
        <v>0</v>
      </c>
      <c r="H210" s="31">
        <v>0</v>
      </c>
      <c r="I210" s="32">
        <v>2</v>
      </c>
      <c r="J210" s="31">
        <v>890.02</v>
      </c>
      <c r="K210" s="32">
        <v>0</v>
      </c>
      <c r="L210" s="31">
        <v>0</v>
      </c>
      <c r="M210" s="32">
        <v>0</v>
      </c>
      <c r="N210" s="31">
        <v>0</v>
      </c>
      <c r="O210" s="32">
        <v>0</v>
      </c>
      <c r="P210" s="31">
        <v>0</v>
      </c>
      <c r="Q210" s="32">
        <v>2</v>
      </c>
      <c r="R210" s="31">
        <v>890.02</v>
      </c>
      <c r="S210" s="32">
        <v>0</v>
      </c>
      <c r="T210" s="31">
        <v>0</v>
      </c>
      <c r="U210" s="32">
        <v>0</v>
      </c>
      <c r="V210" s="31">
        <v>0</v>
      </c>
      <c r="W210" s="32">
        <v>0</v>
      </c>
      <c r="X210" s="31">
        <v>0</v>
      </c>
      <c r="Y210" s="32">
        <v>0</v>
      </c>
      <c r="Z210" s="31">
        <v>0</v>
      </c>
      <c r="AA210" s="32">
        <v>0</v>
      </c>
      <c r="AB210" s="31">
        <v>0</v>
      </c>
      <c r="AC210" s="32">
        <v>0</v>
      </c>
      <c r="AD210" s="31">
        <v>0</v>
      </c>
      <c r="AE210" s="18"/>
    </row>
    <row r="211" spans="2:31" ht="24.75" customHeight="1" x14ac:dyDescent="0.2">
      <c r="B211" s="24">
        <v>296</v>
      </c>
      <c r="C211" s="20" t="s">
        <v>96</v>
      </c>
      <c r="D211" s="28"/>
      <c r="E211" s="19"/>
      <c r="F211" s="25">
        <f>SUM(F212:F219)</f>
        <v>41088.159999999996</v>
      </c>
      <c r="G211" s="39"/>
      <c r="H211" s="25">
        <f>SUM(H212:H219)</f>
        <v>0</v>
      </c>
      <c r="I211" s="26"/>
      <c r="J211" s="25">
        <f>SUM(J212:J219)</f>
        <v>12210</v>
      </c>
      <c r="K211" s="26"/>
      <c r="L211" s="25">
        <f>SUM(L212:L219)</f>
        <v>0</v>
      </c>
      <c r="M211" s="26"/>
      <c r="N211" s="25">
        <f>SUM(N212:N219)</f>
        <v>2622.7200000000003</v>
      </c>
      <c r="O211" s="26"/>
      <c r="P211" s="25">
        <f>SUM(P212:P219)</f>
        <v>0</v>
      </c>
      <c r="Q211" s="26"/>
      <c r="R211" s="25">
        <f>SUM(R212:R219)</f>
        <v>9610</v>
      </c>
      <c r="S211" s="26"/>
      <c r="T211" s="25">
        <f>SUM(T212:T219)</f>
        <v>0</v>
      </c>
      <c r="U211" s="26"/>
      <c r="V211" s="25">
        <f>SUM(V212:V219)</f>
        <v>2522.7200000000003</v>
      </c>
      <c r="W211" s="26"/>
      <c r="X211" s="25">
        <f>SUM(X212:X219)</f>
        <v>0</v>
      </c>
      <c r="Y211" s="26"/>
      <c r="Z211" s="25">
        <f>SUM(Z212:Z219)</f>
        <v>11600</v>
      </c>
      <c r="AA211" s="26"/>
      <c r="AB211" s="25">
        <f>SUM(AB212:AB219)</f>
        <v>0</v>
      </c>
      <c r="AC211" s="26"/>
      <c r="AD211" s="25">
        <f>SUM(AD212:AD219)</f>
        <v>2522.7200000000003</v>
      </c>
      <c r="AE211" s="18"/>
    </row>
    <row r="212" spans="2:31" ht="14.25" customHeight="1" x14ac:dyDescent="0.2">
      <c r="B212" s="24"/>
      <c r="C212" s="91" t="s">
        <v>364</v>
      </c>
      <c r="D212" s="28">
        <f t="shared" si="19"/>
        <v>6</v>
      </c>
      <c r="E212" s="33" t="s">
        <v>37</v>
      </c>
      <c r="F212" s="30">
        <f t="shared" ref="F212:F219" si="22">SUM(H212,J212,L212,N212,P212,R212,T212,V212,X212,Z212,AB212,AD212)</f>
        <v>14151.84</v>
      </c>
      <c r="G212" s="32">
        <v>0</v>
      </c>
      <c r="H212" s="31">
        <v>0</v>
      </c>
      <c r="I212" s="32">
        <v>2</v>
      </c>
      <c r="J212" s="31">
        <v>4717.28</v>
      </c>
      <c r="K212" s="32">
        <v>0</v>
      </c>
      <c r="L212" s="31">
        <v>0</v>
      </c>
      <c r="M212" s="32">
        <v>0</v>
      </c>
      <c r="N212" s="31">
        <v>0</v>
      </c>
      <c r="O212" s="32">
        <v>0</v>
      </c>
      <c r="P212" s="31">
        <v>0</v>
      </c>
      <c r="Q212" s="32">
        <v>2</v>
      </c>
      <c r="R212" s="31">
        <v>4717.28</v>
      </c>
      <c r="S212" s="32">
        <v>0</v>
      </c>
      <c r="T212" s="31">
        <v>0</v>
      </c>
      <c r="U212" s="32">
        <v>0</v>
      </c>
      <c r="V212" s="31">
        <v>0</v>
      </c>
      <c r="W212" s="32">
        <v>0</v>
      </c>
      <c r="X212" s="31">
        <v>0</v>
      </c>
      <c r="Y212" s="32">
        <v>2</v>
      </c>
      <c r="Z212" s="31">
        <v>4717.28</v>
      </c>
      <c r="AA212" s="32">
        <v>0</v>
      </c>
      <c r="AB212" s="31">
        <v>0</v>
      </c>
      <c r="AC212" s="32">
        <v>0</v>
      </c>
      <c r="AD212" s="31">
        <v>0</v>
      </c>
      <c r="AE212" s="18"/>
    </row>
    <row r="213" spans="2:31" ht="12.75" customHeight="1" x14ac:dyDescent="0.2">
      <c r="B213" s="24"/>
      <c r="C213" s="91" t="s">
        <v>365</v>
      </c>
      <c r="D213" s="28">
        <f t="shared" si="19"/>
        <v>24</v>
      </c>
      <c r="E213" s="33" t="s">
        <v>37</v>
      </c>
      <c r="F213" s="30">
        <f t="shared" si="22"/>
        <v>1762.56</v>
      </c>
      <c r="G213" s="32">
        <v>0</v>
      </c>
      <c r="H213" s="31">
        <v>0</v>
      </c>
      <c r="I213" s="32">
        <v>4</v>
      </c>
      <c r="J213" s="31">
        <v>293.76</v>
      </c>
      <c r="K213" s="32">
        <v>0</v>
      </c>
      <c r="L213" s="31">
        <v>0</v>
      </c>
      <c r="M213" s="32">
        <v>4</v>
      </c>
      <c r="N213" s="31">
        <v>293.76</v>
      </c>
      <c r="O213" s="32">
        <v>0</v>
      </c>
      <c r="P213" s="31">
        <v>0</v>
      </c>
      <c r="Q213" s="32">
        <v>4</v>
      </c>
      <c r="R213" s="31">
        <v>293.76</v>
      </c>
      <c r="S213" s="32">
        <v>0</v>
      </c>
      <c r="T213" s="31">
        <v>0</v>
      </c>
      <c r="U213" s="32">
        <v>4</v>
      </c>
      <c r="V213" s="31">
        <v>293.76</v>
      </c>
      <c r="W213" s="32">
        <v>0</v>
      </c>
      <c r="X213" s="31">
        <v>0</v>
      </c>
      <c r="Y213" s="32">
        <v>4</v>
      </c>
      <c r="Z213" s="31">
        <v>293.76</v>
      </c>
      <c r="AA213" s="32">
        <v>0</v>
      </c>
      <c r="AB213" s="31">
        <v>0</v>
      </c>
      <c r="AC213" s="32">
        <v>4</v>
      </c>
      <c r="AD213" s="31">
        <v>293.76</v>
      </c>
      <c r="AE213" s="18"/>
    </row>
    <row r="214" spans="2:31" ht="15.75" customHeight="1" x14ac:dyDescent="0.2">
      <c r="B214" s="24"/>
      <c r="C214" s="91" t="s">
        <v>366</v>
      </c>
      <c r="D214" s="28">
        <f t="shared" si="19"/>
        <v>12</v>
      </c>
      <c r="E214" s="33" t="s">
        <v>37</v>
      </c>
      <c r="F214" s="30">
        <f t="shared" si="22"/>
        <v>2134.08</v>
      </c>
      <c r="G214" s="32">
        <v>0</v>
      </c>
      <c r="H214" s="31">
        <v>0</v>
      </c>
      <c r="I214" s="32">
        <v>2</v>
      </c>
      <c r="J214" s="31">
        <v>355.68</v>
      </c>
      <c r="K214" s="32">
        <v>0</v>
      </c>
      <c r="L214" s="31">
        <v>0</v>
      </c>
      <c r="M214" s="32">
        <v>2</v>
      </c>
      <c r="N214" s="31">
        <v>355.68</v>
      </c>
      <c r="O214" s="32">
        <v>0</v>
      </c>
      <c r="P214" s="31">
        <v>0</v>
      </c>
      <c r="Q214" s="32">
        <v>2</v>
      </c>
      <c r="R214" s="31">
        <v>355.68</v>
      </c>
      <c r="S214" s="32">
        <v>0</v>
      </c>
      <c r="T214" s="31">
        <v>0</v>
      </c>
      <c r="U214" s="32">
        <v>2</v>
      </c>
      <c r="V214" s="31">
        <v>355.68</v>
      </c>
      <c r="W214" s="32">
        <v>0</v>
      </c>
      <c r="X214" s="31">
        <v>0</v>
      </c>
      <c r="Y214" s="32">
        <v>2</v>
      </c>
      <c r="Z214" s="31">
        <v>355.68</v>
      </c>
      <c r="AA214" s="32">
        <v>0</v>
      </c>
      <c r="AB214" s="31">
        <v>0</v>
      </c>
      <c r="AC214" s="32">
        <v>2</v>
      </c>
      <c r="AD214" s="31">
        <v>355.68</v>
      </c>
      <c r="AE214" s="18"/>
    </row>
    <row r="215" spans="2:31" ht="14.25" customHeight="1" x14ac:dyDescent="0.2">
      <c r="B215" s="24"/>
      <c r="C215" s="91" t="s">
        <v>367</v>
      </c>
      <c r="D215" s="28">
        <f t="shared" si="19"/>
        <v>12</v>
      </c>
      <c r="E215" s="33" t="s">
        <v>37</v>
      </c>
      <c r="F215" s="30">
        <f t="shared" si="22"/>
        <v>881.28</v>
      </c>
      <c r="G215" s="32">
        <v>0</v>
      </c>
      <c r="H215" s="31">
        <v>0</v>
      </c>
      <c r="I215" s="32">
        <v>2</v>
      </c>
      <c r="J215" s="31">
        <v>146.88</v>
      </c>
      <c r="K215" s="32">
        <v>0</v>
      </c>
      <c r="L215" s="31">
        <v>0</v>
      </c>
      <c r="M215" s="32">
        <v>2</v>
      </c>
      <c r="N215" s="31">
        <v>146.88</v>
      </c>
      <c r="O215" s="32">
        <v>0</v>
      </c>
      <c r="P215" s="31">
        <v>0</v>
      </c>
      <c r="Q215" s="32">
        <v>2</v>
      </c>
      <c r="R215" s="31">
        <v>146.88</v>
      </c>
      <c r="S215" s="32">
        <v>0</v>
      </c>
      <c r="T215" s="31">
        <v>0</v>
      </c>
      <c r="U215" s="32">
        <v>2</v>
      </c>
      <c r="V215" s="31">
        <v>146.88</v>
      </c>
      <c r="W215" s="32">
        <v>0</v>
      </c>
      <c r="X215" s="31">
        <v>0</v>
      </c>
      <c r="Y215" s="32">
        <v>2</v>
      </c>
      <c r="Z215" s="31">
        <v>146.88</v>
      </c>
      <c r="AA215" s="32">
        <v>0</v>
      </c>
      <c r="AB215" s="31">
        <v>0</v>
      </c>
      <c r="AC215" s="32">
        <v>2</v>
      </c>
      <c r="AD215" s="31">
        <v>146.88</v>
      </c>
      <c r="AE215" s="18"/>
    </row>
    <row r="216" spans="2:31" ht="15.75" customHeight="1" x14ac:dyDescent="0.2">
      <c r="B216" s="24"/>
      <c r="C216" s="91" t="s">
        <v>368</v>
      </c>
      <c r="D216" s="28">
        <f t="shared" si="19"/>
        <v>12</v>
      </c>
      <c r="E216" s="33" t="s">
        <v>37</v>
      </c>
      <c r="F216" s="30">
        <f t="shared" si="22"/>
        <v>6602.4</v>
      </c>
      <c r="G216" s="32">
        <v>0</v>
      </c>
      <c r="H216" s="31">
        <v>0</v>
      </c>
      <c r="I216" s="32">
        <v>2</v>
      </c>
      <c r="J216" s="31">
        <v>1100.4000000000001</v>
      </c>
      <c r="K216" s="32">
        <v>0</v>
      </c>
      <c r="L216" s="31">
        <v>0</v>
      </c>
      <c r="M216" s="32">
        <v>2</v>
      </c>
      <c r="N216" s="31">
        <v>1100.4000000000001</v>
      </c>
      <c r="O216" s="32">
        <v>0</v>
      </c>
      <c r="P216" s="31">
        <v>0</v>
      </c>
      <c r="Q216" s="32">
        <v>2</v>
      </c>
      <c r="R216" s="31">
        <v>1100.4000000000001</v>
      </c>
      <c r="S216" s="32">
        <v>0</v>
      </c>
      <c r="T216" s="31">
        <v>0</v>
      </c>
      <c r="U216" s="32">
        <v>2</v>
      </c>
      <c r="V216" s="31">
        <v>1100.4000000000001</v>
      </c>
      <c r="W216" s="32">
        <v>0</v>
      </c>
      <c r="X216" s="31">
        <v>0</v>
      </c>
      <c r="Y216" s="32">
        <v>2</v>
      </c>
      <c r="Z216" s="31">
        <v>1100.4000000000001</v>
      </c>
      <c r="AA216" s="32">
        <v>0</v>
      </c>
      <c r="AB216" s="31">
        <v>0</v>
      </c>
      <c r="AC216" s="32">
        <v>2</v>
      </c>
      <c r="AD216" s="31">
        <v>1100.4000000000001</v>
      </c>
      <c r="AE216" s="18"/>
    </row>
    <row r="217" spans="2:31" ht="13.5" customHeight="1" x14ac:dyDescent="0.2">
      <c r="B217" s="24"/>
      <c r="C217" s="91" t="s">
        <v>369</v>
      </c>
      <c r="D217" s="28">
        <f t="shared" si="19"/>
        <v>12</v>
      </c>
      <c r="E217" s="33" t="s">
        <v>37</v>
      </c>
      <c r="F217" s="30">
        <f t="shared" si="22"/>
        <v>2904</v>
      </c>
      <c r="G217" s="32">
        <v>0</v>
      </c>
      <c r="H217" s="31">
        <v>0</v>
      </c>
      <c r="I217" s="32">
        <v>2</v>
      </c>
      <c r="J217" s="31">
        <v>484</v>
      </c>
      <c r="K217" s="32">
        <v>0</v>
      </c>
      <c r="L217" s="31">
        <v>0</v>
      </c>
      <c r="M217" s="32">
        <v>2</v>
      </c>
      <c r="N217" s="31">
        <v>484</v>
      </c>
      <c r="O217" s="32">
        <v>0</v>
      </c>
      <c r="P217" s="31">
        <v>0</v>
      </c>
      <c r="Q217" s="32">
        <v>2</v>
      </c>
      <c r="R217" s="31">
        <v>484</v>
      </c>
      <c r="S217" s="32">
        <v>0</v>
      </c>
      <c r="T217" s="31">
        <v>0</v>
      </c>
      <c r="U217" s="32">
        <v>2</v>
      </c>
      <c r="V217" s="31">
        <v>484</v>
      </c>
      <c r="W217" s="32">
        <v>0</v>
      </c>
      <c r="X217" s="31">
        <v>0</v>
      </c>
      <c r="Y217" s="32">
        <v>2</v>
      </c>
      <c r="Z217" s="31">
        <v>484</v>
      </c>
      <c r="AA217" s="32">
        <v>0</v>
      </c>
      <c r="AB217" s="31">
        <v>0</v>
      </c>
      <c r="AC217" s="32">
        <v>2</v>
      </c>
      <c r="AD217" s="31">
        <v>484</v>
      </c>
      <c r="AE217" s="18"/>
    </row>
    <row r="218" spans="2:31" ht="14.25" customHeight="1" x14ac:dyDescent="0.2">
      <c r="B218" s="24"/>
      <c r="C218" s="91" t="s">
        <v>370</v>
      </c>
      <c r="D218" s="28">
        <f t="shared" si="19"/>
        <v>12</v>
      </c>
      <c r="E218" s="33" t="s">
        <v>37</v>
      </c>
      <c r="F218" s="30">
        <f t="shared" si="22"/>
        <v>1052</v>
      </c>
      <c r="G218" s="32">
        <v>0</v>
      </c>
      <c r="H218" s="31">
        <v>0</v>
      </c>
      <c r="I218" s="32">
        <v>2</v>
      </c>
      <c r="J218" s="31">
        <v>242</v>
      </c>
      <c r="K218" s="32">
        <v>0</v>
      </c>
      <c r="L218" s="31">
        <v>0</v>
      </c>
      <c r="M218" s="32">
        <v>2</v>
      </c>
      <c r="N218" s="31">
        <v>242</v>
      </c>
      <c r="O218" s="32">
        <v>0</v>
      </c>
      <c r="P218" s="31">
        <v>0</v>
      </c>
      <c r="Q218" s="32">
        <v>2</v>
      </c>
      <c r="R218" s="31">
        <v>142</v>
      </c>
      <c r="S218" s="32">
        <v>0</v>
      </c>
      <c r="T218" s="31">
        <v>0</v>
      </c>
      <c r="U218" s="32">
        <v>2</v>
      </c>
      <c r="V218" s="31">
        <v>142</v>
      </c>
      <c r="W218" s="32">
        <v>0</v>
      </c>
      <c r="X218" s="31">
        <v>0</v>
      </c>
      <c r="Y218" s="32">
        <v>2</v>
      </c>
      <c r="Z218" s="31">
        <v>142</v>
      </c>
      <c r="AA218" s="32">
        <v>0</v>
      </c>
      <c r="AB218" s="31">
        <v>0</v>
      </c>
      <c r="AC218" s="32">
        <v>2</v>
      </c>
      <c r="AD218" s="31">
        <v>142</v>
      </c>
      <c r="AE218" s="18"/>
    </row>
    <row r="219" spans="2:31" ht="12.75" customHeight="1" x14ac:dyDescent="0.2">
      <c r="B219" s="24"/>
      <c r="C219" s="91" t="s">
        <v>97</v>
      </c>
      <c r="D219" s="28">
        <f t="shared" si="19"/>
        <v>6</v>
      </c>
      <c r="E219" s="33" t="s">
        <v>37</v>
      </c>
      <c r="F219" s="30">
        <f t="shared" si="22"/>
        <v>11600</v>
      </c>
      <c r="G219" s="32">
        <v>0</v>
      </c>
      <c r="H219" s="31">
        <v>0</v>
      </c>
      <c r="I219" s="32">
        <v>2</v>
      </c>
      <c r="J219" s="31">
        <v>4870</v>
      </c>
      <c r="K219" s="32">
        <v>0</v>
      </c>
      <c r="L219" s="31">
        <v>0</v>
      </c>
      <c r="M219" s="32">
        <v>0</v>
      </c>
      <c r="N219" s="31">
        <v>0</v>
      </c>
      <c r="O219" s="32">
        <v>0</v>
      </c>
      <c r="P219" s="31">
        <v>0</v>
      </c>
      <c r="Q219" s="32">
        <v>2</v>
      </c>
      <c r="R219" s="31">
        <v>2370</v>
      </c>
      <c r="S219" s="32">
        <v>0</v>
      </c>
      <c r="T219" s="31">
        <v>0</v>
      </c>
      <c r="U219" s="32">
        <v>0</v>
      </c>
      <c r="V219" s="31">
        <v>0</v>
      </c>
      <c r="W219" s="32">
        <v>0</v>
      </c>
      <c r="X219" s="31">
        <v>0</v>
      </c>
      <c r="Y219" s="32">
        <v>2</v>
      </c>
      <c r="Z219" s="31">
        <v>4360</v>
      </c>
      <c r="AA219" s="32">
        <v>0</v>
      </c>
      <c r="AB219" s="31">
        <v>0</v>
      </c>
      <c r="AC219" s="32">
        <v>0</v>
      </c>
      <c r="AD219" s="31">
        <v>0</v>
      </c>
      <c r="AE219" s="18"/>
    </row>
    <row r="220" spans="2:31" ht="22.5" customHeight="1" x14ac:dyDescent="0.2">
      <c r="B220" s="45">
        <v>299</v>
      </c>
      <c r="C220" s="13" t="s">
        <v>98</v>
      </c>
      <c r="D220" s="34"/>
      <c r="E220" s="19"/>
      <c r="F220" s="25">
        <f>SUM(F221:F221)</f>
        <v>330</v>
      </c>
      <c r="G220" s="41"/>
      <c r="H220" s="25">
        <f>SUM(H221:H221)</f>
        <v>0</v>
      </c>
      <c r="I220" s="42"/>
      <c r="J220" s="25">
        <f>SUM(J221:J221)</f>
        <v>0</v>
      </c>
      <c r="K220" s="42"/>
      <c r="L220" s="25">
        <f>SUM(L221:L221)</f>
        <v>110</v>
      </c>
      <c r="M220" s="42"/>
      <c r="N220" s="25">
        <f>SUM(N221:N221)</f>
        <v>0</v>
      </c>
      <c r="O220" s="42"/>
      <c r="P220" s="25">
        <f>SUM(P221:P221)</f>
        <v>0</v>
      </c>
      <c r="Q220" s="42"/>
      <c r="R220" s="25">
        <f>SUM(R221:R221)</f>
        <v>0</v>
      </c>
      <c r="S220" s="42"/>
      <c r="T220" s="25">
        <f>SUM(T221:T221)</f>
        <v>110</v>
      </c>
      <c r="U220" s="42"/>
      <c r="V220" s="25">
        <f>SUM(V221:V221)</f>
        <v>0</v>
      </c>
      <c r="W220" s="42"/>
      <c r="X220" s="25">
        <f>SUM(X221:X221)</f>
        <v>0</v>
      </c>
      <c r="Y220" s="25"/>
      <c r="Z220" s="25">
        <f>SUM(Z221:Z221)</f>
        <v>110</v>
      </c>
      <c r="AA220" s="42"/>
      <c r="AB220" s="25">
        <f>SUM(AB221:AB221)</f>
        <v>0</v>
      </c>
      <c r="AC220" s="42"/>
      <c r="AD220" s="25">
        <f>SUM(AD221:AD221)</f>
        <v>0</v>
      </c>
      <c r="AE220" s="18"/>
    </row>
    <row r="221" spans="2:31" ht="14.25" customHeight="1" x14ac:dyDescent="0.2">
      <c r="B221" s="24"/>
      <c r="C221" s="91" t="s">
        <v>218</v>
      </c>
      <c r="D221" s="34">
        <f t="shared" si="19"/>
        <v>6</v>
      </c>
      <c r="E221" s="33" t="s">
        <v>37</v>
      </c>
      <c r="F221" s="37">
        <f>SUM(H221,J221,L221,N221,P221,R221,T221,V221,X221,Z221,AB221,AD221)</f>
        <v>330</v>
      </c>
      <c r="G221" s="32">
        <v>0</v>
      </c>
      <c r="H221" s="31">
        <v>0</v>
      </c>
      <c r="I221" s="44">
        <v>0</v>
      </c>
      <c r="J221" s="38">
        <v>0</v>
      </c>
      <c r="K221" s="32">
        <v>2</v>
      </c>
      <c r="L221" s="31">
        <v>110</v>
      </c>
      <c r="M221" s="44">
        <v>0</v>
      </c>
      <c r="N221" s="38">
        <v>0</v>
      </c>
      <c r="O221" s="32">
        <v>0</v>
      </c>
      <c r="P221" s="31">
        <v>0</v>
      </c>
      <c r="Q221" s="32">
        <v>0</v>
      </c>
      <c r="R221" s="31">
        <v>0</v>
      </c>
      <c r="S221" s="44">
        <v>2</v>
      </c>
      <c r="T221" s="38">
        <v>110</v>
      </c>
      <c r="U221" s="32">
        <v>0</v>
      </c>
      <c r="V221" s="31">
        <v>0</v>
      </c>
      <c r="W221" s="44">
        <v>0</v>
      </c>
      <c r="X221" s="38">
        <v>0</v>
      </c>
      <c r="Y221" s="32">
        <v>2</v>
      </c>
      <c r="Z221" s="31">
        <v>110</v>
      </c>
      <c r="AA221" s="32">
        <v>0</v>
      </c>
      <c r="AB221" s="31">
        <v>0</v>
      </c>
      <c r="AC221" s="32">
        <v>0</v>
      </c>
      <c r="AD221" s="31">
        <v>0</v>
      </c>
      <c r="AE221" s="18"/>
    </row>
    <row r="222" spans="2:31" ht="17.25" customHeight="1" x14ac:dyDescent="0.2">
      <c r="B222" s="20">
        <v>3000</v>
      </c>
      <c r="C222" s="20" t="s">
        <v>99</v>
      </c>
      <c r="D222" s="34"/>
      <c r="E222" s="56"/>
      <c r="F222" s="43">
        <f>F223+F238+F251+F261+F268+F289+F294+F303+F314</f>
        <v>2359656</v>
      </c>
      <c r="G222" s="41"/>
      <c r="H222" s="43">
        <f>H223+H238+H251+H261+H268+H289+H294+H303+H314</f>
        <v>180888.41</v>
      </c>
      <c r="I222" s="41" t="s">
        <v>54</v>
      </c>
      <c r="J222" s="43">
        <f>J223+J238+J251+J261+J268+J289+J294+J303+J314</f>
        <v>243151.34</v>
      </c>
      <c r="K222" s="41"/>
      <c r="L222" s="43">
        <f>L223+L238+L251+L261+L268+L289+L294+L303+L314</f>
        <v>184403.95</v>
      </c>
      <c r="M222" s="41"/>
      <c r="N222" s="43">
        <f>N223+N238+N251+N261+N268+N289+N294+N303+N314</f>
        <v>179492.57</v>
      </c>
      <c r="O222" s="41"/>
      <c r="P222" s="43">
        <f>P223+P238+P251+P261+P268+P289+P294+P303+P314</f>
        <v>179625.93</v>
      </c>
      <c r="Q222" s="41"/>
      <c r="R222" s="43">
        <f>R223+R238+R251+R261+R268+R289+R294+R303+R314</f>
        <v>187902.69</v>
      </c>
      <c r="S222" s="41"/>
      <c r="T222" s="43">
        <f>T223+T238+T251+T261+T268+T289+T294+T303+T314</f>
        <v>183460.51</v>
      </c>
      <c r="U222" s="41"/>
      <c r="V222" s="43">
        <f>V223+V238+V251+V261+V268+V289+V294+V303+V314</f>
        <v>189792.54</v>
      </c>
      <c r="W222" s="41"/>
      <c r="X222" s="43">
        <f>X223+X238+X251+X261+X268+X289+X294+X303+X314</f>
        <v>192517.49</v>
      </c>
      <c r="Y222" s="41"/>
      <c r="Z222" s="43">
        <f>Z223+Z238+Z251+Z261+Z268+Z289+Z294+Z303+Z314</f>
        <v>229657.4</v>
      </c>
      <c r="AA222" s="41"/>
      <c r="AB222" s="43">
        <f>AB223+AB238+AB251+AB261+AB268+AB289+AB294+AB303+AB314</f>
        <v>171317.87</v>
      </c>
      <c r="AC222" s="41"/>
      <c r="AD222" s="43">
        <f>AD223+AD238+AD251+AD261+AD268+AD289+AD294+AD303+AD314</f>
        <v>237445.3</v>
      </c>
      <c r="AE222" s="18"/>
    </row>
    <row r="223" spans="2:31" ht="12.75" customHeight="1" x14ac:dyDescent="0.2">
      <c r="B223" s="19">
        <v>3100</v>
      </c>
      <c r="C223" s="20" t="s">
        <v>100</v>
      </c>
      <c r="D223" s="34"/>
      <c r="E223" s="56"/>
      <c r="F223" s="43">
        <f>SUM(F224+F226+F228+F230+F232+F234+F236)</f>
        <v>617701.43999999994</v>
      </c>
      <c r="G223" s="41"/>
      <c r="H223" s="43">
        <f>SUM(H224+H226+H228+H230+H232+H234+H236)</f>
        <v>51178.720000000001</v>
      </c>
      <c r="I223" s="41" t="s">
        <v>54</v>
      </c>
      <c r="J223" s="43">
        <f>SUM(J224+J226+J228+J230+J232+J234+J236)</f>
        <v>51178.720000000001</v>
      </c>
      <c r="K223" s="41"/>
      <c r="L223" s="43">
        <f>SUM(L224+L226+L228+L230+L232+L234+L236)</f>
        <v>51278.720000000001</v>
      </c>
      <c r="M223" s="41"/>
      <c r="N223" s="43">
        <f>SUM(N224+N226+N228+N230+N232+N234+N236)</f>
        <v>51178.720000000001</v>
      </c>
      <c r="O223" s="41"/>
      <c r="P223" s="43">
        <f>SUM(P224+P226+P228+P230+P232+P234+P236)</f>
        <v>51278.720000000001</v>
      </c>
      <c r="Q223" s="41"/>
      <c r="R223" s="43">
        <f>SUM(R224+R226+R228+R230+R232+R234+R236)</f>
        <v>54335.520000000004</v>
      </c>
      <c r="S223" s="41"/>
      <c r="T223" s="43">
        <f>SUM(T224+T226+T228+T230+T232+T234+T236)</f>
        <v>51178.720000000001</v>
      </c>
      <c r="U223" s="41"/>
      <c r="V223" s="43">
        <f>SUM(V224+V226+V228+V230+V232+V234+V236)</f>
        <v>51278.720000000001</v>
      </c>
      <c r="W223" s="41"/>
      <c r="X223" s="43">
        <f>SUM(X224+X226+X228+X230+X232+X234+X236)</f>
        <v>51178.720000000001</v>
      </c>
      <c r="Y223" s="41"/>
      <c r="Z223" s="43">
        <f>SUM(Z224+Z226+Z228+Z230+Z232+Z234+Z236)</f>
        <v>51178.720000000001</v>
      </c>
      <c r="AA223" s="41"/>
      <c r="AB223" s="43">
        <f>SUM(AB224+AB226+AB228+AB230+AB232+AB234+AB236)</f>
        <v>51278.720000000001</v>
      </c>
      <c r="AC223" s="41"/>
      <c r="AD223" s="43">
        <f>SUM(AD224+AD226+AD228+AD230+AD232+AD234+AD236)</f>
        <v>51178.720000000001</v>
      </c>
      <c r="AE223" s="18"/>
    </row>
    <row r="224" spans="2:31" ht="13.5" customHeight="1" x14ac:dyDescent="0.2">
      <c r="B224" s="24">
        <v>311</v>
      </c>
      <c r="C224" s="20" t="s">
        <v>101</v>
      </c>
      <c r="D224" s="34"/>
      <c r="E224" s="19"/>
      <c r="F224" s="25">
        <f>SUM(F225)</f>
        <v>163699.68</v>
      </c>
      <c r="G224" s="41"/>
      <c r="H224" s="42">
        <f>H225</f>
        <v>13641.64</v>
      </c>
      <c r="I224" s="42"/>
      <c r="J224" s="42">
        <f t="shared" ref="J224:AD224" si="23">J225</f>
        <v>13641.64</v>
      </c>
      <c r="K224" s="42"/>
      <c r="L224" s="42">
        <f t="shared" si="23"/>
        <v>13641.64</v>
      </c>
      <c r="M224" s="42"/>
      <c r="N224" s="42">
        <f t="shared" si="23"/>
        <v>13641.64</v>
      </c>
      <c r="O224" s="42"/>
      <c r="P224" s="42">
        <f t="shared" si="23"/>
        <v>13641.64</v>
      </c>
      <c r="Q224" s="42"/>
      <c r="R224" s="42">
        <f t="shared" si="23"/>
        <v>13641.64</v>
      </c>
      <c r="S224" s="42"/>
      <c r="T224" s="42">
        <f t="shared" si="23"/>
        <v>13641.64</v>
      </c>
      <c r="U224" s="42"/>
      <c r="V224" s="42">
        <f t="shared" si="23"/>
        <v>13641.64</v>
      </c>
      <c r="W224" s="42"/>
      <c r="X224" s="42">
        <f t="shared" si="23"/>
        <v>13641.64</v>
      </c>
      <c r="Y224" s="42"/>
      <c r="Z224" s="42">
        <f t="shared" si="23"/>
        <v>13641.64</v>
      </c>
      <c r="AA224" s="42"/>
      <c r="AB224" s="42">
        <f t="shared" si="23"/>
        <v>13641.64</v>
      </c>
      <c r="AC224" s="42"/>
      <c r="AD224" s="42">
        <f t="shared" si="23"/>
        <v>13641.64</v>
      </c>
      <c r="AE224" s="18"/>
    </row>
    <row r="225" spans="2:31" ht="24.75" customHeight="1" x14ac:dyDescent="0.2">
      <c r="B225" s="24"/>
      <c r="C225" s="91" t="s">
        <v>102</v>
      </c>
      <c r="D225" s="28">
        <f t="shared" si="19"/>
        <v>120000</v>
      </c>
      <c r="E225" s="33" t="s">
        <v>235</v>
      </c>
      <c r="F225" s="30">
        <f>SUM(H225,J225,L225,N225,P225,R225,T225,V225,X225,Z225,AB225,AD225)</f>
        <v>163699.68</v>
      </c>
      <c r="G225" s="32">
        <v>10000</v>
      </c>
      <c r="H225" s="57">
        <v>13641.64</v>
      </c>
      <c r="I225" s="32">
        <v>10000</v>
      </c>
      <c r="J225" s="57">
        <v>13641.64</v>
      </c>
      <c r="K225" s="32">
        <v>10000</v>
      </c>
      <c r="L225" s="57">
        <v>13641.64</v>
      </c>
      <c r="M225" s="32">
        <v>10000</v>
      </c>
      <c r="N225" s="57">
        <v>13641.64</v>
      </c>
      <c r="O225" s="32">
        <v>10000</v>
      </c>
      <c r="P225" s="57">
        <v>13641.64</v>
      </c>
      <c r="Q225" s="32">
        <v>10000</v>
      </c>
      <c r="R225" s="57">
        <v>13641.64</v>
      </c>
      <c r="S225" s="32">
        <v>10000</v>
      </c>
      <c r="T225" s="57">
        <v>13641.64</v>
      </c>
      <c r="U225" s="32">
        <v>10000</v>
      </c>
      <c r="V225" s="57">
        <v>13641.64</v>
      </c>
      <c r="W225" s="32">
        <v>10000</v>
      </c>
      <c r="X225" s="57">
        <v>13641.64</v>
      </c>
      <c r="Y225" s="32">
        <v>10000</v>
      </c>
      <c r="Z225" s="57">
        <v>13641.64</v>
      </c>
      <c r="AA225" s="32">
        <v>10000</v>
      </c>
      <c r="AB225" s="57">
        <v>13641.64</v>
      </c>
      <c r="AC225" s="32">
        <v>10000</v>
      </c>
      <c r="AD225" s="57">
        <v>13641.64</v>
      </c>
      <c r="AE225" s="18"/>
    </row>
    <row r="226" spans="2:31" ht="13.5" customHeight="1" x14ac:dyDescent="0.2">
      <c r="B226" s="24">
        <v>313</v>
      </c>
      <c r="C226" s="20" t="s">
        <v>103</v>
      </c>
      <c r="D226" s="34"/>
      <c r="E226" s="19"/>
      <c r="F226" s="25">
        <f>F227</f>
        <v>66999.960000000006</v>
      </c>
      <c r="G226" s="41"/>
      <c r="H226" s="42">
        <f>H227</f>
        <v>5583.33</v>
      </c>
      <c r="I226" s="41" t="s">
        <v>54</v>
      </c>
      <c r="J226" s="43">
        <f>J227</f>
        <v>5583.33</v>
      </c>
      <c r="K226" s="41" t="s">
        <v>54</v>
      </c>
      <c r="L226" s="43">
        <f>L227</f>
        <v>5583.33</v>
      </c>
      <c r="M226" s="41" t="s">
        <v>54</v>
      </c>
      <c r="N226" s="43">
        <f>N227</f>
        <v>5583.33</v>
      </c>
      <c r="O226" s="41" t="s">
        <v>54</v>
      </c>
      <c r="P226" s="43">
        <f>P227</f>
        <v>5583.33</v>
      </c>
      <c r="Q226" s="41" t="s">
        <v>54</v>
      </c>
      <c r="R226" s="43">
        <f>R227</f>
        <v>5583.33</v>
      </c>
      <c r="S226" s="41" t="s">
        <v>54</v>
      </c>
      <c r="T226" s="43">
        <f>T227</f>
        <v>5583.33</v>
      </c>
      <c r="U226" s="41" t="s">
        <v>54</v>
      </c>
      <c r="V226" s="43">
        <f>V227</f>
        <v>5583.33</v>
      </c>
      <c r="W226" s="41" t="s">
        <v>54</v>
      </c>
      <c r="X226" s="43">
        <f>X227</f>
        <v>5583.33</v>
      </c>
      <c r="Y226" s="41" t="s">
        <v>54</v>
      </c>
      <c r="Z226" s="43">
        <f>Z227</f>
        <v>5583.33</v>
      </c>
      <c r="AA226" s="41" t="s">
        <v>54</v>
      </c>
      <c r="AB226" s="43">
        <f>AB227</f>
        <v>5583.33</v>
      </c>
      <c r="AC226" s="41" t="s">
        <v>54</v>
      </c>
      <c r="AD226" s="43">
        <f>AD227</f>
        <v>5583.33</v>
      </c>
      <c r="AE226" s="18"/>
    </row>
    <row r="227" spans="2:31" ht="15" customHeight="1" x14ac:dyDescent="0.2">
      <c r="B227" s="24"/>
      <c r="C227" s="91" t="s">
        <v>104</v>
      </c>
      <c r="D227" s="28">
        <f t="shared" si="19"/>
        <v>120000</v>
      </c>
      <c r="E227" s="33" t="s">
        <v>234</v>
      </c>
      <c r="F227" s="30">
        <f>SUM(H227,J227,L227,N227,P227,R227,T227,V227,X227,Z227,AB227,AD227)</f>
        <v>66999.960000000006</v>
      </c>
      <c r="G227" s="32">
        <v>10000</v>
      </c>
      <c r="H227" s="57">
        <v>5583.33</v>
      </c>
      <c r="I227" s="32">
        <v>10000</v>
      </c>
      <c r="J227" s="57">
        <v>5583.33</v>
      </c>
      <c r="K227" s="32">
        <v>10000</v>
      </c>
      <c r="L227" s="57">
        <v>5583.33</v>
      </c>
      <c r="M227" s="32">
        <v>10000</v>
      </c>
      <c r="N227" s="57">
        <v>5583.33</v>
      </c>
      <c r="O227" s="32">
        <v>10000</v>
      </c>
      <c r="P227" s="57">
        <v>5583.33</v>
      </c>
      <c r="Q227" s="32">
        <v>10000</v>
      </c>
      <c r="R227" s="57">
        <v>5583.33</v>
      </c>
      <c r="S227" s="32">
        <v>10000</v>
      </c>
      <c r="T227" s="57">
        <v>5583.33</v>
      </c>
      <c r="U227" s="32">
        <v>10000</v>
      </c>
      <c r="V227" s="57">
        <v>5583.33</v>
      </c>
      <c r="W227" s="32">
        <v>10000</v>
      </c>
      <c r="X227" s="57">
        <v>5583.33</v>
      </c>
      <c r="Y227" s="32">
        <v>10000</v>
      </c>
      <c r="Z227" s="57">
        <v>5583.33</v>
      </c>
      <c r="AA227" s="32">
        <v>10000</v>
      </c>
      <c r="AB227" s="57">
        <v>5583.33</v>
      </c>
      <c r="AC227" s="32">
        <v>10000</v>
      </c>
      <c r="AD227" s="57">
        <v>5583.33</v>
      </c>
      <c r="AE227" s="18"/>
    </row>
    <row r="228" spans="2:31" ht="12.75" customHeight="1" x14ac:dyDescent="0.2">
      <c r="B228" s="24">
        <v>314</v>
      </c>
      <c r="C228" s="20" t="s">
        <v>105</v>
      </c>
      <c r="D228" s="28"/>
      <c r="E228" s="19"/>
      <c r="F228" s="25">
        <f>F229</f>
        <v>131415.84000000003</v>
      </c>
      <c r="G228" s="39"/>
      <c r="H228" s="26">
        <f>H229</f>
        <v>10951.32</v>
      </c>
      <c r="I228" s="26"/>
      <c r="J228" s="26">
        <f t="shared" ref="J228:AD228" si="24">J229</f>
        <v>10951.32</v>
      </c>
      <c r="K228" s="26"/>
      <c r="L228" s="26">
        <f t="shared" si="24"/>
        <v>10951.32</v>
      </c>
      <c r="M228" s="26"/>
      <c r="N228" s="26">
        <f t="shared" si="24"/>
        <v>10951.32</v>
      </c>
      <c r="O228" s="26"/>
      <c r="P228" s="26">
        <f t="shared" si="24"/>
        <v>10951.32</v>
      </c>
      <c r="Q228" s="26"/>
      <c r="R228" s="26">
        <f t="shared" si="24"/>
        <v>10951.32</v>
      </c>
      <c r="S228" s="26"/>
      <c r="T228" s="26">
        <f t="shared" si="24"/>
        <v>10951.32</v>
      </c>
      <c r="U228" s="26"/>
      <c r="V228" s="26">
        <f t="shared" si="24"/>
        <v>10951.32</v>
      </c>
      <c r="W228" s="26"/>
      <c r="X228" s="26">
        <f t="shared" si="24"/>
        <v>10951.32</v>
      </c>
      <c r="Y228" s="26"/>
      <c r="Z228" s="26">
        <f t="shared" si="24"/>
        <v>10951.32</v>
      </c>
      <c r="AA228" s="26"/>
      <c r="AB228" s="26">
        <f t="shared" si="24"/>
        <v>10951.32</v>
      </c>
      <c r="AC228" s="26"/>
      <c r="AD228" s="26">
        <f t="shared" si="24"/>
        <v>10951.32</v>
      </c>
      <c r="AE228" s="18"/>
    </row>
    <row r="229" spans="2:31" ht="14.25" customHeight="1" x14ac:dyDescent="0.2">
      <c r="B229" s="24"/>
      <c r="C229" s="91" t="s">
        <v>106</v>
      </c>
      <c r="D229" s="28">
        <f t="shared" si="19"/>
        <v>12</v>
      </c>
      <c r="E229" s="33" t="s">
        <v>107</v>
      </c>
      <c r="F229" s="30">
        <f>SUM(H229,J229,L229,N229,P229,R229,T229,V229,X229,Z229,AB229,AD229)</f>
        <v>131415.84000000003</v>
      </c>
      <c r="G229" s="32">
        <v>1</v>
      </c>
      <c r="H229" s="57">
        <v>10951.32</v>
      </c>
      <c r="I229" s="32">
        <v>1</v>
      </c>
      <c r="J229" s="57">
        <v>10951.32</v>
      </c>
      <c r="K229" s="32">
        <v>1</v>
      </c>
      <c r="L229" s="57">
        <v>10951.32</v>
      </c>
      <c r="M229" s="32">
        <v>1</v>
      </c>
      <c r="N229" s="57">
        <v>10951.32</v>
      </c>
      <c r="O229" s="32">
        <v>1</v>
      </c>
      <c r="P229" s="57">
        <v>10951.32</v>
      </c>
      <c r="Q229" s="32">
        <v>1</v>
      </c>
      <c r="R229" s="57">
        <v>10951.32</v>
      </c>
      <c r="S229" s="32">
        <v>1</v>
      </c>
      <c r="T229" s="57">
        <v>10951.32</v>
      </c>
      <c r="U229" s="32">
        <v>1</v>
      </c>
      <c r="V229" s="57">
        <v>10951.32</v>
      </c>
      <c r="W229" s="32">
        <v>1</v>
      </c>
      <c r="X229" s="57">
        <v>10951.32</v>
      </c>
      <c r="Y229" s="32">
        <v>1</v>
      </c>
      <c r="Z229" s="57">
        <v>10951.32</v>
      </c>
      <c r="AA229" s="32">
        <v>1</v>
      </c>
      <c r="AB229" s="57">
        <v>10951.32</v>
      </c>
      <c r="AC229" s="32">
        <v>1</v>
      </c>
      <c r="AD229" s="57">
        <v>10951.32</v>
      </c>
      <c r="AE229" s="18"/>
    </row>
    <row r="230" spans="2:31" ht="24" customHeight="1" x14ac:dyDescent="0.2">
      <c r="B230" s="24">
        <v>316</v>
      </c>
      <c r="C230" s="20" t="s">
        <v>108</v>
      </c>
      <c r="D230" s="28"/>
      <c r="E230" s="33"/>
      <c r="F230" s="52">
        <f>F231</f>
        <v>3156.8</v>
      </c>
      <c r="G230" s="39"/>
      <c r="H230" s="52">
        <f>H231</f>
        <v>0</v>
      </c>
      <c r="I230" s="26"/>
      <c r="J230" s="52">
        <f>J231</f>
        <v>0</v>
      </c>
      <c r="K230" s="26"/>
      <c r="L230" s="52">
        <f>L231</f>
        <v>0</v>
      </c>
      <c r="M230" s="26"/>
      <c r="N230" s="52">
        <f>N231</f>
        <v>0</v>
      </c>
      <c r="O230" s="26"/>
      <c r="P230" s="52">
        <f>P231</f>
        <v>0</v>
      </c>
      <c r="Q230" s="26"/>
      <c r="R230" s="52">
        <f>R231</f>
        <v>3156.8</v>
      </c>
      <c r="S230" s="26"/>
      <c r="T230" s="52">
        <f>T231</f>
        <v>0</v>
      </c>
      <c r="U230" s="26"/>
      <c r="V230" s="52">
        <f>V231</f>
        <v>0</v>
      </c>
      <c r="W230" s="26"/>
      <c r="X230" s="52">
        <f>X231</f>
        <v>0</v>
      </c>
      <c r="Y230" s="26"/>
      <c r="Z230" s="52">
        <f>Z231</f>
        <v>0</v>
      </c>
      <c r="AA230" s="26"/>
      <c r="AB230" s="52">
        <f>AB231</f>
        <v>0</v>
      </c>
      <c r="AC230" s="26"/>
      <c r="AD230" s="52">
        <f>AD231</f>
        <v>0</v>
      </c>
      <c r="AE230" s="18"/>
    </row>
    <row r="231" spans="2:31" ht="13.5" customHeight="1" x14ac:dyDescent="0.2">
      <c r="B231" s="24"/>
      <c r="C231" s="91" t="s">
        <v>109</v>
      </c>
      <c r="D231" s="28">
        <f t="shared" si="19"/>
        <v>1</v>
      </c>
      <c r="E231" s="33" t="s">
        <v>107</v>
      </c>
      <c r="F231" s="30">
        <f>H231+J231+L231+N231+P231+R231+T231+V231+X231+Z231+AB231+AD231</f>
        <v>3156.8</v>
      </c>
      <c r="G231" s="32">
        <v>0</v>
      </c>
      <c r="H231" s="57">
        <v>0</v>
      </c>
      <c r="I231" s="32">
        <v>0</v>
      </c>
      <c r="J231" s="31">
        <v>0</v>
      </c>
      <c r="K231" s="32">
        <v>0</v>
      </c>
      <c r="L231" s="31">
        <v>0</v>
      </c>
      <c r="M231" s="32">
        <v>0</v>
      </c>
      <c r="N231" s="31">
        <v>0</v>
      </c>
      <c r="O231" s="32">
        <v>0</v>
      </c>
      <c r="P231" s="31">
        <v>0</v>
      </c>
      <c r="Q231" s="32">
        <v>1</v>
      </c>
      <c r="R231" s="31">
        <v>3156.8</v>
      </c>
      <c r="S231" s="32">
        <v>0</v>
      </c>
      <c r="T231" s="31">
        <v>0</v>
      </c>
      <c r="U231" s="32">
        <v>0</v>
      </c>
      <c r="V231" s="31">
        <v>0</v>
      </c>
      <c r="W231" s="32">
        <v>0</v>
      </c>
      <c r="X231" s="31">
        <v>0</v>
      </c>
      <c r="Y231" s="32">
        <v>0</v>
      </c>
      <c r="Z231" s="31">
        <v>0</v>
      </c>
      <c r="AA231" s="32">
        <v>0</v>
      </c>
      <c r="AB231" s="31">
        <v>0</v>
      </c>
      <c r="AC231" s="32">
        <v>0</v>
      </c>
      <c r="AD231" s="31">
        <v>0</v>
      </c>
      <c r="AE231" s="18"/>
    </row>
    <row r="232" spans="2:31" ht="22.5" customHeight="1" x14ac:dyDescent="0.2">
      <c r="B232" s="53">
        <v>317</v>
      </c>
      <c r="C232" s="20" t="s">
        <v>110</v>
      </c>
      <c r="D232" s="28"/>
      <c r="E232" s="19"/>
      <c r="F232" s="25">
        <f>SUM(F233:F233)</f>
        <v>204029.15999999995</v>
      </c>
      <c r="G232" s="39"/>
      <c r="H232" s="26">
        <f>SUM(H233)</f>
        <v>17002.43</v>
      </c>
      <c r="I232" s="26"/>
      <c r="J232" s="26">
        <f>SUM(J233)</f>
        <v>17002.43</v>
      </c>
      <c r="K232" s="26"/>
      <c r="L232" s="26">
        <f>SUM(L233)</f>
        <v>17002.43</v>
      </c>
      <c r="M232" s="26"/>
      <c r="N232" s="26">
        <f>SUM(N233)</f>
        <v>17002.43</v>
      </c>
      <c r="O232" s="26"/>
      <c r="P232" s="26">
        <f>SUM(P233)</f>
        <v>17002.43</v>
      </c>
      <c r="Q232" s="26"/>
      <c r="R232" s="26">
        <f>SUM(R233)</f>
        <v>17002.43</v>
      </c>
      <c r="S232" s="26"/>
      <c r="T232" s="26">
        <f>SUM(T233)</f>
        <v>17002.43</v>
      </c>
      <c r="U232" s="26"/>
      <c r="V232" s="26">
        <f>SUM(V233)</f>
        <v>17002.43</v>
      </c>
      <c r="W232" s="26"/>
      <c r="X232" s="26">
        <f>SUM(X233)</f>
        <v>17002.43</v>
      </c>
      <c r="Y232" s="26"/>
      <c r="Z232" s="26">
        <f>SUM(Z233)</f>
        <v>17002.43</v>
      </c>
      <c r="AA232" s="26"/>
      <c r="AB232" s="26">
        <f>SUM(AB233)</f>
        <v>17002.43</v>
      </c>
      <c r="AC232" s="26"/>
      <c r="AD232" s="26">
        <f>SUM(AD233)</f>
        <v>17002.43</v>
      </c>
      <c r="AE232" s="18"/>
    </row>
    <row r="233" spans="2:31" ht="13.5" customHeight="1" x14ac:dyDescent="0.2">
      <c r="B233" s="53"/>
      <c r="C233" s="91" t="s">
        <v>111</v>
      </c>
      <c r="D233" s="28">
        <f t="shared" si="19"/>
        <v>12</v>
      </c>
      <c r="E233" s="97" t="s">
        <v>112</v>
      </c>
      <c r="F233" s="30">
        <f>SUM(H233,J233,L233,N233,P233,R233,T233,V233,X233,Z233,AB233,AD233)</f>
        <v>204029.15999999995</v>
      </c>
      <c r="G233" s="32">
        <v>1</v>
      </c>
      <c r="H233" s="57">
        <v>17002.43</v>
      </c>
      <c r="I233" s="32">
        <v>1</v>
      </c>
      <c r="J233" s="57">
        <v>17002.43</v>
      </c>
      <c r="K233" s="32">
        <v>1</v>
      </c>
      <c r="L233" s="57">
        <v>17002.43</v>
      </c>
      <c r="M233" s="32">
        <v>1</v>
      </c>
      <c r="N233" s="57">
        <v>17002.43</v>
      </c>
      <c r="O233" s="32">
        <v>1</v>
      </c>
      <c r="P233" s="57">
        <v>17002.43</v>
      </c>
      <c r="Q233" s="32">
        <v>1</v>
      </c>
      <c r="R233" s="57">
        <v>17002.43</v>
      </c>
      <c r="S233" s="32">
        <v>1</v>
      </c>
      <c r="T233" s="57">
        <v>17002.43</v>
      </c>
      <c r="U233" s="32">
        <v>1</v>
      </c>
      <c r="V233" s="57">
        <v>17002.43</v>
      </c>
      <c r="W233" s="32">
        <v>1</v>
      </c>
      <c r="X233" s="57">
        <v>17002.43</v>
      </c>
      <c r="Y233" s="32">
        <v>1</v>
      </c>
      <c r="Z233" s="57">
        <v>17002.43</v>
      </c>
      <c r="AA233" s="32">
        <v>1</v>
      </c>
      <c r="AB233" s="57">
        <v>17002.43</v>
      </c>
      <c r="AC233" s="32">
        <v>1</v>
      </c>
      <c r="AD233" s="57">
        <v>17002.43</v>
      </c>
      <c r="AE233" s="18"/>
    </row>
    <row r="234" spans="2:31" ht="12.75" customHeight="1" x14ac:dyDescent="0.2">
      <c r="B234" s="24">
        <v>318</v>
      </c>
      <c r="C234" s="20" t="s">
        <v>113</v>
      </c>
      <c r="D234" s="28"/>
      <c r="E234" s="19"/>
      <c r="F234" s="25">
        <f>F235</f>
        <v>400</v>
      </c>
      <c r="G234" s="39"/>
      <c r="H234" s="26">
        <f>H235</f>
        <v>0</v>
      </c>
      <c r="I234" s="26"/>
      <c r="J234" s="42">
        <f t="shared" ref="J234:AD234" si="25">J235</f>
        <v>0</v>
      </c>
      <c r="K234" s="26"/>
      <c r="L234" s="26">
        <f t="shared" si="25"/>
        <v>100</v>
      </c>
      <c r="M234" s="26"/>
      <c r="N234" s="26">
        <f t="shared" si="25"/>
        <v>0</v>
      </c>
      <c r="O234" s="26"/>
      <c r="P234" s="26">
        <f t="shared" si="25"/>
        <v>100</v>
      </c>
      <c r="Q234" s="26"/>
      <c r="R234" s="26">
        <f t="shared" si="25"/>
        <v>0</v>
      </c>
      <c r="S234" s="26"/>
      <c r="T234" s="26">
        <f t="shared" si="25"/>
        <v>0</v>
      </c>
      <c r="U234" s="26"/>
      <c r="V234" s="26">
        <f t="shared" si="25"/>
        <v>100</v>
      </c>
      <c r="W234" s="26"/>
      <c r="X234" s="26">
        <f t="shared" si="25"/>
        <v>0</v>
      </c>
      <c r="Y234" s="26"/>
      <c r="Z234" s="26">
        <f t="shared" si="25"/>
        <v>0</v>
      </c>
      <c r="AA234" s="26"/>
      <c r="AB234" s="26">
        <f t="shared" si="25"/>
        <v>100</v>
      </c>
      <c r="AC234" s="26"/>
      <c r="AD234" s="26">
        <f t="shared" si="25"/>
        <v>0</v>
      </c>
      <c r="AE234" s="18"/>
    </row>
    <row r="235" spans="2:31" ht="36.75" customHeight="1" x14ac:dyDescent="0.2">
      <c r="B235" s="24"/>
      <c r="C235" s="91" t="s">
        <v>114</v>
      </c>
      <c r="D235" s="28">
        <f t="shared" si="19"/>
        <v>4</v>
      </c>
      <c r="E235" s="33" t="s">
        <v>107</v>
      </c>
      <c r="F235" s="30">
        <f>H235+J235+L235+N235+P235+R235+T235+V235+X235+Z235+AB235+AD235</f>
        <v>400</v>
      </c>
      <c r="G235" s="32">
        <v>0</v>
      </c>
      <c r="H235" s="57">
        <v>0</v>
      </c>
      <c r="I235" s="32">
        <v>0</v>
      </c>
      <c r="J235" s="57">
        <v>0</v>
      </c>
      <c r="K235" s="32">
        <v>1</v>
      </c>
      <c r="L235" s="57">
        <v>100</v>
      </c>
      <c r="M235" s="32">
        <v>0</v>
      </c>
      <c r="N235" s="57">
        <v>0</v>
      </c>
      <c r="O235" s="32">
        <v>1</v>
      </c>
      <c r="P235" s="57">
        <v>100</v>
      </c>
      <c r="Q235" s="32">
        <v>0</v>
      </c>
      <c r="R235" s="57">
        <v>0</v>
      </c>
      <c r="S235" s="32">
        <v>0</v>
      </c>
      <c r="T235" s="57">
        <v>0</v>
      </c>
      <c r="U235" s="32">
        <v>1</v>
      </c>
      <c r="V235" s="57">
        <v>100</v>
      </c>
      <c r="W235" s="32">
        <v>0</v>
      </c>
      <c r="X235" s="57">
        <v>0</v>
      </c>
      <c r="Y235" s="32">
        <v>0</v>
      </c>
      <c r="Z235" s="57">
        <v>0</v>
      </c>
      <c r="AA235" s="32">
        <v>1</v>
      </c>
      <c r="AB235" s="57">
        <v>100</v>
      </c>
      <c r="AC235" s="32">
        <v>0</v>
      </c>
      <c r="AD235" s="57">
        <v>0</v>
      </c>
      <c r="AE235" s="18"/>
    </row>
    <row r="236" spans="2:31" ht="15" customHeight="1" x14ac:dyDescent="0.2">
      <c r="B236" s="24">
        <v>319</v>
      </c>
      <c r="C236" s="20" t="s">
        <v>115</v>
      </c>
      <c r="D236" s="28"/>
      <c r="E236" s="19"/>
      <c r="F236" s="25">
        <f>SUM(F237:F237)</f>
        <v>48000</v>
      </c>
      <c r="G236" s="39"/>
      <c r="H236" s="25">
        <f>SUM(H237:H237)</f>
        <v>4000</v>
      </c>
      <c r="I236" s="26"/>
      <c r="J236" s="25">
        <f>SUM(J237:J237)</f>
        <v>4000</v>
      </c>
      <c r="K236" s="26"/>
      <c r="L236" s="25">
        <f>SUM(L237:L237)</f>
        <v>4000</v>
      </c>
      <c r="M236" s="26"/>
      <c r="N236" s="25">
        <f>SUM(N237:N237)</f>
        <v>4000</v>
      </c>
      <c r="O236" s="26"/>
      <c r="P236" s="25">
        <f>SUM(P237:P237)</f>
        <v>4000</v>
      </c>
      <c r="Q236" s="26"/>
      <c r="R236" s="25">
        <f>SUM(R237:R237)</f>
        <v>4000</v>
      </c>
      <c r="S236" s="26"/>
      <c r="T236" s="25">
        <f>SUM(T237:T237)</f>
        <v>4000</v>
      </c>
      <c r="U236" s="26"/>
      <c r="V236" s="25">
        <f>SUM(V237:V237)</f>
        <v>4000</v>
      </c>
      <c r="W236" s="26"/>
      <c r="X236" s="25">
        <f>SUM(X237:X237)</f>
        <v>4000</v>
      </c>
      <c r="Y236" s="26"/>
      <c r="Z236" s="25">
        <f>SUM(Z237:Z237)</f>
        <v>4000</v>
      </c>
      <c r="AA236" s="26"/>
      <c r="AB236" s="25">
        <f>SUM(AB237:AB237)</f>
        <v>4000</v>
      </c>
      <c r="AC236" s="26"/>
      <c r="AD236" s="25">
        <f>SUM(AD237:AD237)</f>
        <v>4000</v>
      </c>
      <c r="AE236" s="18"/>
    </row>
    <row r="237" spans="2:31" ht="15.75" customHeight="1" x14ac:dyDescent="0.2">
      <c r="B237" s="24"/>
      <c r="C237" s="91" t="s">
        <v>169</v>
      </c>
      <c r="D237" s="28">
        <v>12</v>
      </c>
      <c r="E237" s="97" t="s">
        <v>112</v>
      </c>
      <c r="F237" s="30">
        <f>SUM(H237,J237,L237,N237,P237,R237,T237,V237,X237,Z237,AB237,AD237)</f>
        <v>48000</v>
      </c>
      <c r="G237" s="32">
        <v>1</v>
      </c>
      <c r="H237" s="57">
        <v>4000</v>
      </c>
      <c r="I237" s="32">
        <v>1</v>
      </c>
      <c r="J237" s="57">
        <v>4000</v>
      </c>
      <c r="K237" s="32">
        <v>1</v>
      </c>
      <c r="L237" s="57">
        <v>4000</v>
      </c>
      <c r="M237" s="32">
        <v>1</v>
      </c>
      <c r="N237" s="57">
        <v>4000</v>
      </c>
      <c r="O237" s="32">
        <v>1</v>
      </c>
      <c r="P237" s="57">
        <v>4000</v>
      </c>
      <c r="Q237" s="32">
        <v>1</v>
      </c>
      <c r="R237" s="57">
        <v>4000</v>
      </c>
      <c r="S237" s="32">
        <v>1</v>
      </c>
      <c r="T237" s="57">
        <v>4000</v>
      </c>
      <c r="U237" s="32">
        <v>1</v>
      </c>
      <c r="V237" s="57">
        <v>4000</v>
      </c>
      <c r="W237" s="32">
        <v>1</v>
      </c>
      <c r="X237" s="57">
        <v>4000</v>
      </c>
      <c r="Y237" s="32">
        <v>1</v>
      </c>
      <c r="Z237" s="57">
        <v>4000</v>
      </c>
      <c r="AA237" s="32">
        <v>1</v>
      </c>
      <c r="AB237" s="57">
        <v>4000</v>
      </c>
      <c r="AC237" s="32">
        <v>1</v>
      </c>
      <c r="AD237" s="57">
        <v>4000</v>
      </c>
      <c r="AE237" s="18"/>
    </row>
    <row r="238" spans="2:31" ht="15" customHeight="1" x14ac:dyDescent="0.2">
      <c r="B238" s="19">
        <v>3200</v>
      </c>
      <c r="C238" s="20" t="s">
        <v>116</v>
      </c>
      <c r="D238" s="34"/>
      <c r="E238" s="19"/>
      <c r="F238" s="43">
        <f>SUM(F239+F242+F245+F247+F249)</f>
        <v>840498</v>
      </c>
      <c r="G238" s="41"/>
      <c r="H238" s="42">
        <f>SUM(H239+H242+H245+H247+H249)</f>
        <v>74749.33</v>
      </c>
      <c r="I238" s="41" t="s">
        <v>54</v>
      </c>
      <c r="J238" s="42">
        <f>SUM(J239+J242+J245+J247+J249)</f>
        <v>66850.53</v>
      </c>
      <c r="K238" s="41"/>
      <c r="L238" s="42">
        <f>SUM(L239+L242+L245+L247+L249)</f>
        <v>64749.33</v>
      </c>
      <c r="M238" s="41"/>
      <c r="N238" s="42">
        <f>SUM(N239+N242+N245+N247+N249)</f>
        <v>74749.33</v>
      </c>
      <c r="O238" s="41"/>
      <c r="P238" s="42">
        <f>SUM(P239+P242+P245+P247+P249)</f>
        <v>66850.53</v>
      </c>
      <c r="Q238" s="41"/>
      <c r="R238" s="42">
        <f>SUM(R239+R242+R245+R247+R249)</f>
        <v>74749.33</v>
      </c>
      <c r="S238" s="41"/>
      <c r="T238" s="42">
        <f>SUM(T239+T242+T245+T247+T249)</f>
        <v>64749.33</v>
      </c>
      <c r="U238" s="41"/>
      <c r="V238" s="42">
        <f>SUM(V239+V242+V245+V247+V249)</f>
        <v>69850.53</v>
      </c>
      <c r="W238" s="41"/>
      <c r="X238" s="42">
        <f>SUM(X239+X242+X245+X247+X249)</f>
        <v>74749.34</v>
      </c>
      <c r="Y238" s="41"/>
      <c r="Z238" s="42">
        <f>SUM(Z239+Z242+Z245+Z247+Z249)</f>
        <v>66850.539999999994</v>
      </c>
      <c r="AA238" s="41"/>
      <c r="AB238" s="42">
        <f>SUM(AB239+AB242+AB245+AB247+AB249)</f>
        <v>64749.34</v>
      </c>
      <c r="AC238" s="42"/>
      <c r="AD238" s="42">
        <f>SUM(AD239+AD242+AD245+AD247+AD249)</f>
        <v>76850.539999999994</v>
      </c>
      <c r="AE238" s="18"/>
    </row>
    <row r="239" spans="2:31" ht="13.5" customHeight="1" x14ac:dyDescent="0.2">
      <c r="B239" s="24">
        <v>322</v>
      </c>
      <c r="C239" s="20" t="s">
        <v>117</v>
      </c>
      <c r="D239" s="28"/>
      <c r="E239" s="19"/>
      <c r="F239" s="25">
        <f>F240+F241</f>
        <v>556992</v>
      </c>
      <c r="G239" s="39" t="s">
        <v>54</v>
      </c>
      <c r="H239" s="26">
        <f>H240+H241</f>
        <v>46416</v>
      </c>
      <c r="I239" s="39" t="s">
        <v>54</v>
      </c>
      <c r="J239" s="26">
        <f>J240+J241</f>
        <v>46416</v>
      </c>
      <c r="K239" s="39"/>
      <c r="L239" s="26">
        <f>L240+L241</f>
        <v>46416</v>
      </c>
      <c r="M239" s="39"/>
      <c r="N239" s="26">
        <f>N240+N241</f>
        <v>46416</v>
      </c>
      <c r="O239" s="39"/>
      <c r="P239" s="26">
        <f>P240+P241</f>
        <v>46416</v>
      </c>
      <c r="Q239" s="39"/>
      <c r="R239" s="26">
        <f>R240+R241</f>
        <v>46416</v>
      </c>
      <c r="S239" s="39"/>
      <c r="T239" s="26">
        <f>T240+T241</f>
        <v>46416</v>
      </c>
      <c r="U239" s="39"/>
      <c r="V239" s="26">
        <f>V240+V241</f>
        <v>46416</v>
      </c>
      <c r="W239" s="39"/>
      <c r="X239" s="26">
        <f>X240+X241</f>
        <v>46416</v>
      </c>
      <c r="Y239" s="39"/>
      <c r="Z239" s="26">
        <f>Z240+Z241</f>
        <v>46416</v>
      </c>
      <c r="AA239" s="39"/>
      <c r="AB239" s="26">
        <f>AB240+AB241</f>
        <v>46416</v>
      </c>
      <c r="AC239" s="39"/>
      <c r="AD239" s="26">
        <f>AD240+AD241</f>
        <v>46416</v>
      </c>
      <c r="AE239" s="18"/>
    </row>
    <row r="240" spans="2:31" ht="24" customHeight="1" x14ac:dyDescent="0.2">
      <c r="B240" s="24"/>
      <c r="C240" s="91" t="s">
        <v>371</v>
      </c>
      <c r="D240" s="28">
        <f t="shared" ref="D240:D293" si="26">G240+I240+K240+M240+O240+Q240+S240+U240+W240+Y240+AA240+AC240</f>
        <v>12</v>
      </c>
      <c r="E240" s="97" t="s">
        <v>112</v>
      </c>
      <c r="F240" s="30">
        <f>H240+J240+L240+N240+P240+R240+T240+V240+X240+Z240+AB240+AD240</f>
        <v>332112</v>
      </c>
      <c r="G240" s="32">
        <v>1</v>
      </c>
      <c r="H240" s="57">
        <v>27676</v>
      </c>
      <c r="I240" s="32">
        <v>1</v>
      </c>
      <c r="J240" s="57">
        <v>27676</v>
      </c>
      <c r="K240" s="32">
        <v>1</v>
      </c>
      <c r="L240" s="57">
        <v>27676</v>
      </c>
      <c r="M240" s="32">
        <v>1</v>
      </c>
      <c r="N240" s="57">
        <v>27676</v>
      </c>
      <c r="O240" s="32">
        <v>1</v>
      </c>
      <c r="P240" s="57">
        <v>27676</v>
      </c>
      <c r="Q240" s="32">
        <v>1</v>
      </c>
      <c r="R240" s="57">
        <v>27676</v>
      </c>
      <c r="S240" s="32">
        <v>1</v>
      </c>
      <c r="T240" s="57">
        <v>27676</v>
      </c>
      <c r="U240" s="32">
        <v>1</v>
      </c>
      <c r="V240" s="57">
        <v>27676</v>
      </c>
      <c r="W240" s="32">
        <v>1</v>
      </c>
      <c r="X240" s="57">
        <v>27676</v>
      </c>
      <c r="Y240" s="32">
        <v>1</v>
      </c>
      <c r="Z240" s="57">
        <v>27676</v>
      </c>
      <c r="AA240" s="32">
        <v>1</v>
      </c>
      <c r="AB240" s="57">
        <v>27676</v>
      </c>
      <c r="AC240" s="32">
        <v>1</v>
      </c>
      <c r="AD240" s="57">
        <v>27676</v>
      </c>
      <c r="AE240" s="18"/>
    </row>
    <row r="241" spans="2:31" ht="24" customHeight="1" x14ac:dyDescent="0.2">
      <c r="B241" s="24"/>
      <c r="C241" s="91" t="s">
        <v>214</v>
      </c>
      <c r="D241" s="28">
        <f t="shared" si="26"/>
        <v>12</v>
      </c>
      <c r="E241" s="97" t="s">
        <v>112</v>
      </c>
      <c r="F241" s="30">
        <f>H241+J241+L241+N241+P241+R241+T241+V241+X241+Z241+AB241+AD241</f>
        <v>224880</v>
      </c>
      <c r="G241" s="32">
        <v>1</v>
      </c>
      <c r="H241" s="57">
        <v>18740</v>
      </c>
      <c r="I241" s="32">
        <v>1</v>
      </c>
      <c r="J241" s="57">
        <v>18740</v>
      </c>
      <c r="K241" s="32">
        <v>1</v>
      </c>
      <c r="L241" s="57">
        <v>18740</v>
      </c>
      <c r="M241" s="32">
        <v>1</v>
      </c>
      <c r="N241" s="57">
        <v>18740</v>
      </c>
      <c r="O241" s="32">
        <v>1</v>
      </c>
      <c r="P241" s="57">
        <v>18740</v>
      </c>
      <c r="Q241" s="32">
        <v>1</v>
      </c>
      <c r="R241" s="57">
        <v>18740</v>
      </c>
      <c r="S241" s="32">
        <v>1</v>
      </c>
      <c r="T241" s="57">
        <v>18740</v>
      </c>
      <c r="U241" s="32">
        <v>1</v>
      </c>
      <c r="V241" s="57">
        <v>18740</v>
      </c>
      <c r="W241" s="32">
        <v>1</v>
      </c>
      <c r="X241" s="57">
        <v>18740</v>
      </c>
      <c r="Y241" s="32">
        <v>1</v>
      </c>
      <c r="Z241" s="57">
        <v>18740</v>
      </c>
      <c r="AA241" s="32">
        <v>1</v>
      </c>
      <c r="AB241" s="57">
        <v>18740</v>
      </c>
      <c r="AC241" s="32">
        <v>1</v>
      </c>
      <c r="AD241" s="57">
        <v>18740</v>
      </c>
      <c r="AE241" s="18"/>
    </row>
    <row r="242" spans="2:31" ht="22.5" customHeight="1" x14ac:dyDescent="0.2">
      <c r="B242" s="53">
        <v>323</v>
      </c>
      <c r="C242" s="93" t="s">
        <v>118</v>
      </c>
      <c r="D242" s="28"/>
      <c r="E242" s="55"/>
      <c r="F242" s="52">
        <f>H242+J242+L242+N242+P242+R242+T242+V242+X242+Z242+AB242+AD242</f>
        <v>220000</v>
      </c>
      <c r="G242" s="39" t="s">
        <v>54</v>
      </c>
      <c r="H242" s="25">
        <f>H243+H244</f>
        <v>18333.330000000002</v>
      </c>
      <c r="I242" s="39" t="s">
        <v>54</v>
      </c>
      <c r="J242" s="25">
        <f>J243+J244</f>
        <v>18333.330000000002</v>
      </c>
      <c r="K242" s="39" t="s">
        <v>54</v>
      </c>
      <c r="L242" s="25">
        <f>L243+L244</f>
        <v>18333.330000000002</v>
      </c>
      <c r="M242" s="39" t="s">
        <v>54</v>
      </c>
      <c r="N242" s="25">
        <f>N243+N244</f>
        <v>18333.330000000002</v>
      </c>
      <c r="O242" s="39" t="s">
        <v>54</v>
      </c>
      <c r="P242" s="25">
        <f>P243+P244</f>
        <v>18333.330000000002</v>
      </c>
      <c r="Q242" s="39" t="s">
        <v>54</v>
      </c>
      <c r="R242" s="25">
        <f>R243+R244</f>
        <v>18333.330000000002</v>
      </c>
      <c r="S242" s="39" t="s">
        <v>54</v>
      </c>
      <c r="T242" s="25">
        <f>T243+T244</f>
        <v>18333.330000000002</v>
      </c>
      <c r="U242" s="39" t="s">
        <v>54</v>
      </c>
      <c r="V242" s="25">
        <f>V243+V244</f>
        <v>18333.330000000002</v>
      </c>
      <c r="W242" s="39" t="s">
        <v>54</v>
      </c>
      <c r="X242" s="25">
        <f>X243+X244</f>
        <v>18333.34</v>
      </c>
      <c r="Y242" s="39" t="s">
        <v>54</v>
      </c>
      <c r="Z242" s="25">
        <f>Z243+Z244</f>
        <v>18333.34</v>
      </c>
      <c r="AA242" s="39"/>
      <c r="AB242" s="25">
        <f>AB243+AB244</f>
        <v>18333.34</v>
      </c>
      <c r="AC242" s="39" t="s">
        <v>54</v>
      </c>
      <c r="AD242" s="25">
        <f>AD243+AD244</f>
        <v>18333.34</v>
      </c>
      <c r="AE242" s="18"/>
    </row>
    <row r="243" spans="2:31" ht="22.5" customHeight="1" x14ac:dyDescent="0.2">
      <c r="B243" s="53"/>
      <c r="C243" s="100" t="s">
        <v>397</v>
      </c>
      <c r="D243" s="28">
        <f t="shared" si="26"/>
        <v>24</v>
      </c>
      <c r="E243" s="97" t="s">
        <v>112</v>
      </c>
      <c r="F243" s="30">
        <f>H243+J243+L243+N243+P243+R243+T243+V243+X243+Z243+AB243+AD243</f>
        <v>180000</v>
      </c>
      <c r="G243" s="32">
        <v>2</v>
      </c>
      <c r="H243" s="30">
        <v>15000</v>
      </c>
      <c r="I243" s="32">
        <v>2</v>
      </c>
      <c r="J243" s="30">
        <v>15000</v>
      </c>
      <c r="K243" s="32">
        <v>2</v>
      </c>
      <c r="L243" s="30">
        <v>15000</v>
      </c>
      <c r="M243" s="32">
        <v>2</v>
      </c>
      <c r="N243" s="30">
        <v>15000</v>
      </c>
      <c r="O243" s="32">
        <v>2</v>
      </c>
      <c r="P243" s="30">
        <v>15000</v>
      </c>
      <c r="Q243" s="32">
        <v>2</v>
      </c>
      <c r="R243" s="30">
        <v>15000</v>
      </c>
      <c r="S243" s="32">
        <v>2</v>
      </c>
      <c r="T243" s="30">
        <v>15000</v>
      </c>
      <c r="U243" s="32">
        <v>2</v>
      </c>
      <c r="V243" s="30">
        <v>15000</v>
      </c>
      <c r="W243" s="32">
        <v>2</v>
      </c>
      <c r="X243" s="30">
        <v>15000</v>
      </c>
      <c r="Y243" s="32">
        <v>2</v>
      </c>
      <c r="Z243" s="30">
        <v>15000</v>
      </c>
      <c r="AA243" s="32">
        <v>2</v>
      </c>
      <c r="AB243" s="30">
        <v>15000</v>
      </c>
      <c r="AC243" s="32">
        <v>2</v>
      </c>
      <c r="AD243" s="30">
        <v>15000</v>
      </c>
      <c r="AE243" s="18"/>
    </row>
    <row r="244" spans="2:31" ht="10.5" customHeight="1" x14ac:dyDescent="0.2">
      <c r="B244" s="59"/>
      <c r="C244" s="94" t="s">
        <v>119</v>
      </c>
      <c r="D244" s="28">
        <v>12</v>
      </c>
      <c r="E244" s="60" t="s">
        <v>120</v>
      </c>
      <c r="F244" s="30">
        <f>SUM(H244,J244,L244,N244,P244,R244,T244,V244,X244,Z244,AB244,AD244)</f>
        <v>40000</v>
      </c>
      <c r="G244" s="32">
        <v>1</v>
      </c>
      <c r="H244" s="31">
        <v>3333.33</v>
      </c>
      <c r="I244" s="32">
        <v>1</v>
      </c>
      <c r="J244" s="31">
        <v>3333.33</v>
      </c>
      <c r="K244" s="32">
        <v>1</v>
      </c>
      <c r="L244" s="31">
        <v>3333.33</v>
      </c>
      <c r="M244" s="32">
        <v>1</v>
      </c>
      <c r="N244" s="31">
        <v>3333.33</v>
      </c>
      <c r="O244" s="32">
        <v>1</v>
      </c>
      <c r="P244" s="31">
        <v>3333.33</v>
      </c>
      <c r="Q244" s="32">
        <v>1</v>
      </c>
      <c r="R244" s="31">
        <v>3333.33</v>
      </c>
      <c r="S244" s="32">
        <v>1</v>
      </c>
      <c r="T244" s="31">
        <v>3333.33</v>
      </c>
      <c r="U244" s="32">
        <v>1</v>
      </c>
      <c r="V244" s="31">
        <v>3333.33</v>
      </c>
      <c r="W244" s="32">
        <v>1</v>
      </c>
      <c r="X244" s="31">
        <v>3333.34</v>
      </c>
      <c r="Y244" s="32">
        <v>1</v>
      </c>
      <c r="Z244" s="31">
        <v>3333.34</v>
      </c>
      <c r="AA244" s="32">
        <v>1</v>
      </c>
      <c r="AB244" s="31">
        <v>3333.34</v>
      </c>
      <c r="AC244" s="32">
        <v>1</v>
      </c>
      <c r="AD244" s="31">
        <v>3333.34</v>
      </c>
      <c r="AE244" s="18"/>
    </row>
    <row r="245" spans="2:31" ht="13.5" customHeight="1" x14ac:dyDescent="0.2">
      <c r="B245" s="24">
        <v>325</v>
      </c>
      <c r="C245" s="20" t="s">
        <v>121</v>
      </c>
      <c r="D245" s="28"/>
      <c r="E245" s="19"/>
      <c r="F245" s="25">
        <f>F246</f>
        <v>50000</v>
      </c>
      <c r="G245" s="39" t="s">
        <v>54</v>
      </c>
      <c r="H245" s="23">
        <f>H246</f>
        <v>10000</v>
      </c>
      <c r="I245" s="39" t="s">
        <v>54</v>
      </c>
      <c r="J245" s="23">
        <f>J246</f>
        <v>0</v>
      </c>
      <c r="K245" s="39" t="s">
        <v>54</v>
      </c>
      <c r="L245" s="23">
        <f>L246</f>
        <v>0</v>
      </c>
      <c r="M245" s="39" t="s">
        <v>54</v>
      </c>
      <c r="N245" s="23">
        <f>N246</f>
        <v>10000</v>
      </c>
      <c r="O245" s="39" t="s">
        <v>54</v>
      </c>
      <c r="P245" s="23">
        <f>P246</f>
        <v>0</v>
      </c>
      <c r="Q245" s="39" t="s">
        <v>54</v>
      </c>
      <c r="R245" s="23">
        <f>R246</f>
        <v>10000</v>
      </c>
      <c r="S245" s="39" t="s">
        <v>54</v>
      </c>
      <c r="T245" s="23">
        <f>T246</f>
        <v>0</v>
      </c>
      <c r="U245" s="39" t="s">
        <v>54</v>
      </c>
      <c r="V245" s="23">
        <f>V246</f>
        <v>0</v>
      </c>
      <c r="W245" s="39" t="s">
        <v>54</v>
      </c>
      <c r="X245" s="23">
        <f>X246</f>
        <v>10000</v>
      </c>
      <c r="Y245" s="39" t="s">
        <v>54</v>
      </c>
      <c r="Z245" s="23">
        <f>Z246</f>
        <v>0</v>
      </c>
      <c r="AA245" s="39" t="s">
        <v>54</v>
      </c>
      <c r="AB245" s="23">
        <f>AB246</f>
        <v>0</v>
      </c>
      <c r="AC245" s="39" t="s">
        <v>54</v>
      </c>
      <c r="AD245" s="23">
        <f>AD246</f>
        <v>10000</v>
      </c>
      <c r="AE245" s="18"/>
    </row>
    <row r="246" spans="2:31" ht="21.75" customHeight="1" x14ac:dyDescent="0.2">
      <c r="B246" s="24"/>
      <c r="C246" s="91" t="s">
        <v>122</v>
      </c>
      <c r="D246" s="28">
        <f t="shared" si="26"/>
        <v>5</v>
      </c>
      <c r="E246" s="33" t="s">
        <v>120</v>
      </c>
      <c r="F246" s="30">
        <f>H246+J246+L246+N246+P246+R246+T246+V246+X246+Z246+AB246+AD246</f>
        <v>50000</v>
      </c>
      <c r="G246" s="32">
        <v>1</v>
      </c>
      <c r="H246" s="31">
        <v>10000</v>
      </c>
      <c r="I246" s="32">
        <v>0</v>
      </c>
      <c r="J246" s="31">
        <v>0</v>
      </c>
      <c r="K246" s="32">
        <v>0</v>
      </c>
      <c r="L246" s="31">
        <v>0</v>
      </c>
      <c r="M246" s="32">
        <v>1</v>
      </c>
      <c r="N246" s="31">
        <v>10000</v>
      </c>
      <c r="O246" s="32">
        <v>0</v>
      </c>
      <c r="P246" s="31">
        <v>0</v>
      </c>
      <c r="Q246" s="32">
        <v>1</v>
      </c>
      <c r="R246" s="31">
        <v>10000</v>
      </c>
      <c r="S246" s="32">
        <v>0</v>
      </c>
      <c r="T246" s="31">
        <v>0</v>
      </c>
      <c r="U246" s="32">
        <v>0</v>
      </c>
      <c r="V246" s="31">
        <v>0</v>
      </c>
      <c r="W246" s="32">
        <v>1</v>
      </c>
      <c r="X246" s="31">
        <v>10000</v>
      </c>
      <c r="Y246" s="32">
        <v>0</v>
      </c>
      <c r="Z246" s="31">
        <v>0</v>
      </c>
      <c r="AA246" s="32">
        <v>0</v>
      </c>
      <c r="AB246" s="31">
        <v>0</v>
      </c>
      <c r="AC246" s="32">
        <v>1</v>
      </c>
      <c r="AD246" s="31">
        <v>10000</v>
      </c>
      <c r="AE246" s="18"/>
    </row>
    <row r="247" spans="2:31" ht="13.5" customHeight="1" x14ac:dyDescent="0.2">
      <c r="B247" s="24">
        <v>327</v>
      </c>
      <c r="C247" s="20" t="s">
        <v>123</v>
      </c>
      <c r="D247" s="28">
        <f t="shared" si="26"/>
        <v>0</v>
      </c>
      <c r="E247" s="33"/>
      <c r="F247" s="52">
        <f>SUM(H247:AD247)</f>
        <v>3000</v>
      </c>
      <c r="G247" s="39"/>
      <c r="H247" s="23">
        <f>H248</f>
        <v>0</v>
      </c>
      <c r="I247" s="39"/>
      <c r="J247" s="23">
        <f>J248</f>
        <v>0</v>
      </c>
      <c r="K247" s="39"/>
      <c r="L247" s="23">
        <f>L248</f>
        <v>0</v>
      </c>
      <c r="M247" s="39"/>
      <c r="N247" s="23">
        <f>N248</f>
        <v>0</v>
      </c>
      <c r="O247" s="39"/>
      <c r="P247" s="23">
        <f>P248</f>
        <v>0</v>
      </c>
      <c r="Q247" s="39"/>
      <c r="R247" s="23">
        <f>R248</f>
        <v>0</v>
      </c>
      <c r="S247" s="39"/>
      <c r="T247" s="23">
        <f>T248</f>
        <v>0</v>
      </c>
      <c r="U247" s="39"/>
      <c r="V247" s="23">
        <f>V248</f>
        <v>3000</v>
      </c>
      <c r="W247" s="39"/>
      <c r="X247" s="23">
        <f>X248</f>
        <v>0</v>
      </c>
      <c r="Y247" s="39"/>
      <c r="Z247" s="23">
        <f>Z248</f>
        <v>0</v>
      </c>
      <c r="AA247" s="39"/>
      <c r="AB247" s="23">
        <f>AB248</f>
        <v>0</v>
      </c>
      <c r="AC247" s="39"/>
      <c r="AD247" s="23">
        <f>AD248</f>
        <v>0</v>
      </c>
      <c r="AE247" s="18"/>
    </row>
    <row r="248" spans="2:31" ht="14.25" customHeight="1" x14ac:dyDescent="0.2">
      <c r="B248" s="24"/>
      <c r="C248" s="91" t="s">
        <v>124</v>
      </c>
      <c r="D248" s="28">
        <f t="shared" si="26"/>
        <v>1</v>
      </c>
      <c r="E248" s="33" t="s">
        <v>125</v>
      </c>
      <c r="F248" s="52">
        <f>H248+J248+L248+N248+P248+R248+T248+V248+Z248+AB248+AD248</f>
        <v>3000</v>
      </c>
      <c r="G248" s="32">
        <v>0</v>
      </c>
      <c r="H248" s="31">
        <v>0</v>
      </c>
      <c r="I248" s="32">
        <v>0</v>
      </c>
      <c r="J248" s="31">
        <v>0</v>
      </c>
      <c r="K248" s="32">
        <v>0</v>
      </c>
      <c r="L248" s="31">
        <v>0</v>
      </c>
      <c r="M248" s="32">
        <v>0</v>
      </c>
      <c r="N248" s="31">
        <v>0</v>
      </c>
      <c r="O248" s="32">
        <v>0</v>
      </c>
      <c r="P248" s="31">
        <v>0</v>
      </c>
      <c r="Q248" s="32">
        <v>0</v>
      </c>
      <c r="R248" s="31">
        <v>0</v>
      </c>
      <c r="S248" s="32">
        <v>0</v>
      </c>
      <c r="T248" s="31">
        <v>0</v>
      </c>
      <c r="U248" s="32">
        <v>1</v>
      </c>
      <c r="V248" s="31">
        <v>3000</v>
      </c>
      <c r="W248" s="32">
        <v>0</v>
      </c>
      <c r="X248" s="31">
        <v>0</v>
      </c>
      <c r="Y248" s="32">
        <v>0</v>
      </c>
      <c r="Z248" s="31">
        <v>0</v>
      </c>
      <c r="AA248" s="32">
        <v>0</v>
      </c>
      <c r="AB248" s="31">
        <v>0</v>
      </c>
      <c r="AC248" s="32">
        <v>0</v>
      </c>
      <c r="AD248" s="31">
        <v>0</v>
      </c>
      <c r="AE248" s="18"/>
    </row>
    <row r="249" spans="2:31" ht="13.5" customHeight="1" x14ac:dyDescent="0.2">
      <c r="B249" s="24">
        <v>329</v>
      </c>
      <c r="C249" s="20" t="s">
        <v>126</v>
      </c>
      <c r="D249" s="34"/>
      <c r="E249" s="19"/>
      <c r="F249" s="25">
        <f>F250</f>
        <v>10506</v>
      </c>
      <c r="G249" s="41" t="s">
        <v>54</v>
      </c>
      <c r="H249" s="42">
        <f>H250</f>
        <v>0</v>
      </c>
      <c r="I249" s="41" t="s">
        <v>54</v>
      </c>
      <c r="J249" s="42">
        <f>J250</f>
        <v>2101.1999999999998</v>
      </c>
      <c r="K249" s="41" t="s">
        <v>54</v>
      </c>
      <c r="L249" s="42">
        <f>L250</f>
        <v>0</v>
      </c>
      <c r="M249" s="41" t="s">
        <v>54</v>
      </c>
      <c r="N249" s="42">
        <f>N250</f>
        <v>0</v>
      </c>
      <c r="O249" s="41" t="s">
        <v>54</v>
      </c>
      <c r="P249" s="42">
        <f>P250</f>
        <v>2101.1999999999998</v>
      </c>
      <c r="Q249" s="41" t="s">
        <v>54</v>
      </c>
      <c r="R249" s="42">
        <f>R250</f>
        <v>0</v>
      </c>
      <c r="S249" s="41" t="s">
        <v>54</v>
      </c>
      <c r="T249" s="42">
        <f>T250</f>
        <v>0</v>
      </c>
      <c r="U249" s="41" t="s">
        <v>54</v>
      </c>
      <c r="V249" s="42">
        <f>V250</f>
        <v>2101.1999999999998</v>
      </c>
      <c r="W249" s="41" t="s">
        <v>54</v>
      </c>
      <c r="X249" s="42">
        <f>X250</f>
        <v>0</v>
      </c>
      <c r="Y249" s="41" t="s">
        <v>54</v>
      </c>
      <c r="Z249" s="42">
        <f>Z250</f>
        <v>2101.1999999999998</v>
      </c>
      <c r="AA249" s="41" t="s">
        <v>54</v>
      </c>
      <c r="AB249" s="42">
        <f>AB250</f>
        <v>0</v>
      </c>
      <c r="AC249" s="41" t="s">
        <v>54</v>
      </c>
      <c r="AD249" s="42">
        <f>AD250</f>
        <v>2101.1999999999998</v>
      </c>
      <c r="AE249" s="18"/>
    </row>
    <row r="250" spans="2:31" ht="24" customHeight="1" x14ac:dyDescent="0.2">
      <c r="B250" s="24"/>
      <c r="C250" s="91" t="s">
        <v>127</v>
      </c>
      <c r="D250" s="34">
        <f t="shared" si="26"/>
        <v>5</v>
      </c>
      <c r="E250" s="33" t="s">
        <v>120</v>
      </c>
      <c r="F250" s="37">
        <f>SUM(H250,J250,L250,N250,P250,R250,T250,V250,X250,Z250,AB250,AD250)</f>
        <v>10506</v>
      </c>
      <c r="G250" s="44">
        <v>0</v>
      </c>
      <c r="H250" s="58">
        <v>0</v>
      </c>
      <c r="I250" s="44">
        <v>1</v>
      </c>
      <c r="J250" s="58">
        <v>2101.1999999999998</v>
      </c>
      <c r="K250" s="44">
        <v>0</v>
      </c>
      <c r="L250" s="58">
        <v>0</v>
      </c>
      <c r="M250" s="44">
        <v>0</v>
      </c>
      <c r="N250" s="58">
        <v>0</v>
      </c>
      <c r="O250" s="44">
        <v>1</v>
      </c>
      <c r="P250" s="58">
        <v>2101.1999999999998</v>
      </c>
      <c r="Q250" s="44">
        <v>0</v>
      </c>
      <c r="R250" s="58">
        <v>0</v>
      </c>
      <c r="S250" s="44">
        <v>0</v>
      </c>
      <c r="T250" s="58">
        <v>0</v>
      </c>
      <c r="U250" s="44">
        <v>1</v>
      </c>
      <c r="V250" s="58">
        <v>2101.1999999999998</v>
      </c>
      <c r="W250" s="44">
        <v>0</v>
      </c>
      <c r="X250" s="58">
        <v>0</v>
      </c>
      <c r="Y250" s="44">
        <v>1</v>
      </c>
      <c r="Z250" s="58">
        <v>2101.1999999999998</v>
      </c>
      <c r="AA250" s="44">
        <v>0</v>
      </c>
      <c r="AB250" s="58">
        <v>0</v>
      </c>
      <c r="AC250" s="44">
        <v>1</v>
      </c>
      <c r="AD250" s="58">
        <v>2101.1999999999998</v>
      </c>
      <c r="AE250" s="18"/>
    </row>
    <row r="251" spans="2:31" ht="24.75" customHeight="1" x14ac:dyDescent="0.2">
      <c r="B251" s="19">
        <v>3300</v>
      </c>
      <c r="C251" s="20" t="s">
        <v>128</v>
      </c>
      <c r="D251" s="28"/>
      <c r="E251" s="22"/>
      <c r="F251" s="23">
        <f>SUM(F252+F255+F257+F259)</f>
        <v>8442.5400000000009</v>
      </c>
      <c r="G251" s="39"/>
      <c r="H251" s="23">
        <f>SUM(H252+H255+H257+H259)</f>
        <v>0</v>
      </c>
      <c r="I251" s="39" t="s">
        <v>54</v>
      </c>
      <c r="J251" s="23">
        <f>SUM(J252+J255+J257+J259)</f>
        <v>708.82</v>
      </c>
      <c r="K251" s="39"/>
      <c r="L251" s="23">
        <f>SUM(L252+L255+L257+L259)</f>
        <v>3607.2</v>
      </c>
      <c r="M251" s="39"/>
      <c r="N251" s="23">
        <f>SUM(N252+N255+N257+N259)</f>
        <v>708.82</v>
      </c>
      <c r="O251" s="39"/>
      <c r="P251" s="23">
        <f>SUM(P252+P255+P257+P259)</f>
        <v>2000</v>
      </c>
      <c r="Q251" s="39"/>
      <c r="R251" s="23">
        <f>SUM(R252+R255+R257+R259)</f>
        <v>708.85</v>
      </c>
      <c r="S251" s="39"/>
      <c r="T251" s="23">
        <f>SUM(T252+T255+T257+T259)</f>
        <v>0</v>
      </c>
      <c r="U251" s="39"/>
      <c r="V251" s="23">
        <f>SUM(V252+V255+V257+V259)</f>
        <v>0</v>
      </c>
      <c r="W251" s="39"/>
      <c r="X251" s="23">
        <f>SUM(X252+X255+X257+X259)</f>
        <v>708.85</v>
      </c>
      <c r="Y251" s="39"/>
      <c r="Z251" s="23">
        <f>SUM(Z252+Z255+Z257+Z259)</f>
        <v>0</v>
      </c>
      <c r="AA251" s="39"/>
      <c r="AB251" s="23">
        <f>SUM(AB252+AB255+AB257+AB259)</f>
        <v>0</v>
      </c>
      <c r="AC251" s="39"/>
      <c r="AD251" s="23">
        <f>SUM(AD252+AD255+AD257+AD259)</f>
        <v>0</v>
      </c>
      <c r="AE251" s="18"/>
    </row>
    <row r="252" spans="2:31" ht="21.75" customHeight="1" x14ac:dyDescent="0.2">
      <c r="B252" s="24">
        <v>331</v>
      </c>
      <c r="C252" s="20" t="s">
        <v>212</v>
      </c>
      <c r="D252" s="34"/>
      <c r="E252" s="19"/>
      <c r="F252" s="43">
        <f>F253+F254</f>
        <v>2000</v>
      </c>
      <c r="G252" s="41"/>
      <c r="H252" s="43">
        <f>H253+H254</f>
        <v>0</v>
      </c>
      <c r="I252" s="41"/>
      <c r="J252" s="43">
        <f>J253+J254</f>
        <v>0</v>
      </c>
      <c r="K252" s="41"/>
      <c r="L252" s="43">
        <f>L253+L254</f>
        <v>0</v>
      </c>
      <c r="M252" s="41"/>
      <c r="N252" s="43">
        <f>N253+N254</f>
        <v>0</v>
      </c>
      <c r="O252" s="41"/>
      <c r="P252" s="43">
        <f>P253+P254</f>
        <v>2000</v>
      </c>
      <c r="Q252" s="41"/>
      <c r="R252" s="43">
        <f>R253+R254</f>
        <v>0</v>
      </c>
      <c r="S252" s="41"/>
      <c r="T252" s="43">
        <f>T253+T254</f>
        <v>0</v>
      </c>
      <c r="U252" s="41"/>
      <c r="V252" s="43">
        <f>V253+V254</f>
        <v>0</v>
      </c>
      <c r="W252" s="41"/>
      <c r="X252" s="43">
        <f>X253+X254</f>
        <v>0</v>
      </c>
      <c r="Y252" s="41"/>
      <c r="Z252" s="43">
        <f>Z253+Z254</f>
        <v>0</v>
      </c>
      <c r="AA252" s="41"/>
      <c r="AB252" s="43">
        <f>AB253+AB254</f>
        <v>0</v>
      </c>
      <c r="AC252" s="41"/>
      <c r="AD252" s="43">
        <f>AD253+AD254</f>
        <v>0</v>
      </c>
      <c r="AE252" s="18"/>
    </row>
    <row r="253" spans="2:31" ht="21.75" customHeight="1" x14ac:dyDescent="0.2">
      <c r="B253" s="24"/>
      <c r="C253" s="91" t="s">
        <v>210</v>
      </c>
      <c r="D253" s="28">
        <v>1</v>
      </c>
      <c r="E253" s="29" t="s">
        <v>107</v>
      </c>
      <c r="F253" s="30">
        <f t="shared" ref="F253:F256" si="27">SUM(H253,J253,L253,N253,P253,R253,T253,V253,X253,Z253,AB253,AD253)</f>
        <v>1000</v>
      </c>
      <c r="G253" s="32">
        <v>0</v>
      </c>
      <c r="H253" s="57">
        <v>0</v>
      </c>
      <c r="I253" s="32">
        <v>0</v>
      </c>
      <c r="J253" s="57">
        <v>0</v>
      </c>
      <c r="K253" s="32">
        <v>0</v>
      </c>
      <c r="L253" s="57">
        <v>0</v>
      </c>
      <c r="M253" s="32">
        <v>0</v>
      </c>
      <c r="N253" s="57">
        <v>0</v>
      </c>
      <c r="O253" s="32">
        <v>1</v>
      </c>
      <c r="P253" s="57">
        <v>1000</v>
      </c>
      <c r="Q253" s="32">
        <v>0</v>
      </c>
      <c r="R253" s="57">
        <v>0</v>
      </c>
      <c r="S253" s="32">
        <v>0</v>
      </c>
      <c r="T253" s="57">
        <v>0</v>
      </c>
      <c r="U253" s="32">
        <v>0</v>
      </c>
      <c r="V253" s="57">
        <v>0</v>
      </c>
      <c r="W253" s="32">
        <v>0</v>
      </c>
      <c r="X253" s="57">
        <v>0</v>
      </c>
      <c r="Y253" s="32">
        <v>0</v>
      </c>
      <c r="Z253" s="57">
        <v>0</v>
      </c>
      <c r="AA253" s="32">
        <v>0</v>
      </c>
      <c r="AB253" s="57">
        <v>0</v>
      </c>
      <c r="AC253" s="32">
        <v>0</v>
      </c>
      <c r="AD253" s="57">
        <v>0</v>
      </c>
      <c r="AE253" s="18"/>
    </row>
    <row r="254" spans="2:31" ht="25.5" customHeight="1" x14ac:dyDescent="0.2">
      <c r="B254" s="24"/>
      <c r="C254" s="91" t="s">
        <v>211</v>
      </c>
      <c r="D254" s="28">
        <v>1</v>
      </c>
      <c r="E254" s="29" t="s">
        <v>107</v>
      </c>
      <c r="F254" s="30">
        <f t="shared" si="27"/>
        <v>1000</v>
      </c>
      <c r="G254" s="32">
        <v>0</v>
      </c>
      <c r="H254" s="57">
        <v>0</v>
      </c>
      <c r="I254" s="32">
        <v>0</v>
      </c>
      <c r="J254" s="57">
        <v>0</v>
      </c>
      <c r="K254" s="32">
        <v>0</v>
      </c>
      <c r="L254" s="57">
        <v>0</v>
      </c>
      <c r="M254" s="32">
        <v>0</v>
      </c>
      <c r="N254" s="57">
        <v>0</v>
      </c>
      <c r="O254" s="32">
        <v>1</v>
      </c>
      <c r="P254" s="57">
        <v>1000</v>
      </c>
      <c r="Q254" s="32">
        <v>0</v>
      </c>
      <c r="R254" s="57">
        <v>0</v>
      </c>
      <c r="S254" s="32">
        <v>0</v>
      </c>
      <c r="T254" s="57">
        <v>0</v>
      </c>
      <c r="U254" s="32">
        <v>0</v>
      </c>
      <c r="V254" s="57">
        <v>0</v>
      </c>
      <c r="W254" s="32">
        <v>0</v>
      </c>
      <c r="X254" s="57">
        <v>0</v>
      </c>
      <c r="Y254" s="32">
        <v>0</v>
      </c>
      <c r="Z254" s="57">
        <v>0</v>
      </c>
      <c r="AA254" s="32">
        <v>0</v>
      </c>
      <c r="AB254" s="57">
        <v>0</v>
      </c>
      <c r="AC254" s="32">
        <v>0</v>
      </c>
      <c r="AD254" s="57">
        <v>0</v>
      </c>
      <c r="AE254" s="18"/>
    </row>
    <row r="255" spans="2:31" ht="35.25" customHeight="1" x14ac:dyDescent="0.2">
      <c r="B255" s="24">
        <v>333</v>
      </c>
      <c r="C255" s="20" t="s">
        <v>129</v>
      </c>
      <c r="D255" s="28"/>
      <c r="E255" s="19"/>
      <c r="F255" s="43">
        <f>SUM(H255+J255+L255+N255+P255+R255+T255+V255+X255+Z255+AB255+AD255)</f>
        <v>1000</v>
      </c>
      <c r="G255" s="39" t="s">
        <v>54</v>
      </c>
      <c r="H255" s="26">
        <f>H256</f>
        <v>0</v>
      </c>
      <c r="I255" s="39" t="s">
        <v>54</v>
      </c>
      <c r="J255" s="26">
        <f>J256</f>
        <v>0</v>
      </c>
      <c r="K255" s="39"/>
      <c r="L255" s="26">
        <f>L256</f>
        <v>1000</v>
      </c>
      <c r="M255" s="39"/>
      <c r="N255" s="26">
        <f>N256</f>
        <v>0</v>
      </c>
      <c r="O255" s="39"/>
      <c r="P255" s="26">
        <f>P256</f>
        <v>0</v>
      </c>
      <c r="Q255" s="39"/>
      <c r="R255" s="26">
        <f>R256</f>
        <v>0</v>
      </c>
      <c r="S255" s="39"/>
      <c r="T255" s="26">
        <f>T256</f>
        <v>0</v>
      </c>
      <c r="U255" s="39"/>
      <c r="V255" s="26">
        <f>V256</f>
        <v>0</v>
      </c>
      <c r="W255" s="39"/>
      <c r="X255" s="26">
        <f>X256</f>
        <v>0</v>
      </c>
      <c r="Y255" s="39"/>
      <c r="Z255" s="26">
        <f>Z256</f>
        <v>0</v>
      </c>
      <c r="AA255" s="39"/>
      <c r="AB255" s="26">
        <f>AB256</f>
        <v>0</v>
      </c>
      <c r="AC255" s="39"/>
      <c r="AD255" s="26">
        <f>AD256</f>
        <v>0</v>
      </c>
      <c r="AE255" s="18"/>
    </row>
    <row r="256" spans="2:31" ht="12" customHeight="1" x14ac:dyDescent="0.2">
      <c r="B256" s="24"/>
      <c r="C256" s="91" t="s">
        <v>130</v>
      </c>
      <c r="D256" s="28">
        <v>1</v>
      </c>
      <c r="E256" s="29" t="s">
        <v>107</v>
      </c>
      <c r="F256" s="30">
        <f t="shared" si="27"/>
        <v>1000</v>
      </c>
      <c r="G256" s="32">
        <v>0</v>
      </c>
      <c r="H256" s="57">
        <v>0</v>
      </c>
      <c r="I256" s="32">
        <v>0</v>
      </c>
      <c r="J256" s="57">
        <v>0</v>
      </c>
      <c r="K256" s="32">
        <v>1</v>
      </c>
      <c r="L256" s="57">
        <v>1000</v>
      </c>
      <c r="M256" s="32">
        <v>0</v>
      </c>
      <c r="N256" s="57">
        <v>0</v>
      </c>
      <c r="O256" s="32">
        <v>0</v>
      </c>
      <c r="P256" s="57">
        <v>0</v>
      </c>
      <c r="Q256" s="32">
        <v>0</v>
      </c>
      <c r="R256" s="57">
        <v>0</v>
      </c>
      <c r="S256" s="32">
        <v>0</v>
      </c>
      <c r="T256" s="57">
        <v>0</v>
      </c>
      <c r="U256" s="32">
        <v>0</v>
      </c>
      <c r="V256" s="57">
        <v>0</v>
      </c>
      <c r="W256" s="32">
        <v>0</v>
      </c>
      <c r="X256" s="57">
        <v>0</v>
      </c>
      <c r="Y256" s="32">
        <v>0</v>
      </c>
      <c r="Z256" s="57">
        <v>0</v>
      </c>
      <c r="AA256" s="32">
        <v>0</v>
      </c>
      <c r="AB256" s="57">
        <v>0</v>
      </c>
      <c r="AC256" s="32">
        <v>0</v>
      </c>
      <c r="AD256" s="57">
        <v>0</v>
      </c>
      <c r="AE256" s="18"/>
    </row>
    <row r="257" spans="2:31" ht="12.75" customHeight="1" x14ac:dyDescent="0.2">
      <c r="B257" s="24">
        <v>334</v>
      </c>
      <c r="C257" s="20" t="s">
        <v>131</v>
      </c>
      <c r="D257" s="34"/>
      <c r="E257" s="19"/>
      <c r="F257" s="25">
        <f>F258</f>
        <v>2607.1999999999998</v>
      </c>
      <c r="G257" s="41" t="s">
        <v>54</v>
      </c>
      <c r="H257" s="42">
        <f>H258</f>
        <v>0</v>
      </c>
      <c r="I257" s="41" t="s">
        <v>54</v>
      </c>
      <c r="J257" s="42">
        <f>J258</f>
        <v>0</v>
      </c>
      <c r="K257" s="41" t="s">
        <v>54</v>
      </c>
      <c r="L257" s="42">
        <f>L258</f>
        <v>2607.1999999999998</v>
      </c>
      <c r="M257" s="41" t="s">
        <v>54</v>
      </c>
      <c r="N257" s="42">
        <f>N258</f>
        <v>0</v>
      </c>
      <c r="O257" s="41" t="s">
        <v>54</v>
      </c>
      <c r="P257" s="42">
        <f>P258</f>
        <v>0</v>
      </c>
      <c r="Q257" s="41" t="s">
        <v>54</v>
      </c>
      <c r="R257" s="42">
        <f>R258</f>
        <v>0</v>
      </c>
      <c r="S257" s="41" t="s">
        <v>54</v>
      </c>
      <c r="T257" s="42">
        <f>T258</f>
        <v>0</v>
      </c>
      <c r="U257" s="41" t="s">
        <v>54</v>
      </c>
      <c r="V257" s="42">
        <f>V258</f>
        <v>0</v>
      </c>
      <c r="W257" s="41" t="s">
        <v>54</v>
      </c>
      <c r="X257" s="42">
        <f>X258</f>
        <v>0</v>
      </c>
      <c r="Y257" s="41" t="s">
        <v>54</v>
      </c>
      <c r="Z257" s="42">
        <f>Z258</f>
        <v>0</v>
      </c>
      <c r="AA257" s="41" t="s">
        <v>54</v>
      </c>
      <c r="AB257" s="42">
        <f>AB258</f>
        <v>0</v>
      </c>
      <c r="AC257" s="41" t="s">
        <v>54</v>
      </c>
      <c r="AD257" s="42">
        <f>AD258</f>
        <v>0</v>
      </c>
      <c r="AE257" s="18"/>
    </row>
    <row r="258" spans="2:31" ht="35.25" customHeight="1" x14ac:dyDescent="0.2">
      <c r="B258" s="24"/>
      <c r="C258" s="91" t="s">
        <v>132</v>
      </c>
      <c r="D258" s="28">
        <f t="shared" si="26"/>
        <v>1</v>
      </c>
      <c r="E258" s="29" t="s">
        <v>107</v>
      </c>
      <c r="F258" s="30">
        <f>SUM(H258,J258,L258,N258,P258,R258,T258,V258,X258,Z258,AB258,AD258)</f>
        <v>2607.1999999999998</v>
      </c>
      <c r="G258" s="32">
        <v>0</v>
      </c>
      <c r="H258" s="31">
        <v>0</v>
      </c>
      <c r="I258" s="32">
        <v>0</v>
      </c>
      <c r="J258" s="31">
        <v>0</v>
      </c>
      <c r="K258" s="32">
        <v>1</v>
      </c>
      <c r="L258" s="31">
        <v>2607.1999999999998</v>
      </c>
      <c r="M258" s="32">
        <v>0</v>
      </c>
      <c r="N258" s="31">
        <v>0</v>
      </c>
      <c r="O258" s="32">
        <v>0</v>
      </c>
      <c r="P258" s="31">
        <v>0</v>
      </c>
      <c r="Q258" s="32">
        <v>0</v>
      </c>
      <c r="R258" s="31">
        <v>0</v>
      </c>
      <c r="S258" s="32">
        <v>0</v>
      </c>
      <c r="T258" s="31">
        <v>0</v>
      </c>
      <c r="U258" s="32">
        <v>0</v>
      </c>
      <c r="V258" s="31">
        <v>0</v>
      </c>
      <c r="W258" s="32">
        <v>0</v>
      </c>
      <c r="X258" s="31">
        <v>0</v>
      </c>
      <c r="Y258" s="32">
        <v>0</v>
      </c>
      <c r="Z258" s="31">
        <v>0</v>
      </c>
      <c r="AA258" s="32">
        <v>0</v>
      </c>
      <c r="AB258" s="31">
        <v>0</v>
      </c>
      <c r="AC258" s="32">
        <v>0</v>
      </c>
      <c r="AD258" s="31">
        <v>0</v>
      </c>
      <c r="AE258" s="18"/>
    </row>
    <row r="259" spans="2:31" ht="22.5" customHeight="1" x14ac:dyDescent="0.2">
      <c r="B259" s="24">
        <v>336</v>
      </c>
      <c r="C259" s="20" t="s">
        <v>133</v>
      </c>
      <c r="D259" s="28">
        <f t="shared" si="26"/>
        <v>0</v>
      </c>
      <c r="E259" s="29"/>
      <c r="F259" s="52">
        <f>SUM(F260:F260)</f>
        <v>2835.34</v>
      </c>
      <c r="G259" s="32"/>
      <c r="H259" s="52">
        <f>SUM(H260:H260)</f>
        <v>0</v>
      </c>
      <c r="I259" s="39"/>
      <c r="J259" s="52">
        <f>SUM(J260:J260)</f>
        <v>708.82</v>
      </c>
      <c r="K259" s="39"/>
      <c r="L259" s="52">
        <f>SUM(L260:L260)</f>
        <v>0</v>
      </c>
      <c r="M259" s="39"/>
      <c r="N259" s="52">
        <f>SUM(N260:N260)</f>
        <v>708.82</v>
      </c>
      <c r="O259" s="39"/>
      <c r="P259" s="52">
        <f>SUM(P260:P260)</f>
        <v>0</v>
      </c>
      <c r="Q259" s="39"/>
      <c r="R259" s="52">
        <f>SUM(R260:R260)</f>
        <v>708.85</v>
      </c>
      <c r="S259" s="39"/>
      <c r="T259" s="52">
        <f>SUM(T260:T260)</f>
        <v>0</v>
      </c>
      <c r="U259" s="39"/>
      <c r="V259" s="52">
        <f>SUM(V260:V260)</f>
        <v>0</v>
      </c>
      <c r="W259" s="39"/>
      <c r="X259" s="52">
        <f>SUM(X260:X260)</f>
        <v>708.85</v>
      </c>
      <c r="Y259" s="39"/>
      <c r="Z259" s="52">
        <f>SUM(Z260:Z260)</f>
        <v>0</v>
      </c>
      <c r="AA259" s="39"/>
      <c r="AB259" s="52">
        <f>SUM(AB260:AB260)</f>
        <v>0</v>
      </c>
      <c r="AC259" s="39"/>
      <c r="AD259" s="52">
        <f>SUM(AD260:AD260)</f>
        <v>0</v>
      </c>
      <c r="AE259" s="18"/>
    </row>
    <row r="260" spans="2:31" ht="12" customHeight="1" x14ac:dyDescent="0.2">
      <c r="B260" s="24"/>
      <c r="C260" s="91" t="s">
        <v>134</v>
      </c>
      <c r="D260" s="28">
        <f t="shared" si="26"/>
        <v>13</v>
      </c>
      <c r="E260" s="29" t="s">
        <v>107</v>
      </c>
      <c r="F260" s="30">
        <f t="shared" ref="F260" si="28">SUM(H260,J260,L260,N260,P260,R260,T260,V260,X260,Z260,AB260,AD260)</f>
        <v>2835.34</v>
      </c>
      <c r="G260" s="32">
        <v>0</v>
      </c>
      <c r="H260" s="31">
        <v>0</v>
      </c>
      <c r="I260" s="32">
        <v>4</v>
      </c>
      <c r="J260" s="31">
        <v>708.82</v>
      </c>
      <c r="K260" s="32">
        <v>0</v>
      </c>
      <c r="L260" s="31">
        <v>0</v>
      </c>
      <c r="M260" s="32">
        <v>4</v>
      </c>
      <c r="N260" s="31">
        <v>708.82</v>
      </c>
      <c r="O260" s="32">
        <v>0</v>
      </c>
      <c r="P260" s="31">
        <v>0</v>
      </c>
      <c r="Q260" s="32">
        <v>4</v>
      </c>
      <c r="R260" s="31">
        <v>708.85</v>
      </c>
      <c r="S260" s="31">
        <v>0</v>
      </c>
      <c r="T260" s="31">
        <v>0</v>
      </c>
      <c r="U260" s="32">
        <v>0</v>
      </c>
      <c r="V260" s="31">
        <v>0</v>
      </c>
      <c r="W260" s="32">
        <v>1</v>
      </c>
      <c r="X260" s="31">
        <v>708.85</v>
      </c>
      <c r="Y260" s="32">
        <v>0</v>
      </c>
      <c r="Z260" s="31">
        <v>0</v>
      </c>
      <c r="AA260" s="32">
        <v>0</v>
      </c>
      <c r="AB260" s="31">
        <v>0</v>
      </c>
      <c r="AC260" s="32">
        <v>0</v>
      </c>
      <c r="AD260" s="31">
        <v>0</v>
      </c>
      <c r="AE260" s="18"/>
    </row>
    <row r="261" spans="2:31" ht="23.25" customHeight="1" x14ac:dyDescent="0.2">
      <c r="B261" s="19">
        <v>3400</v>
      </c>
      <c r="C261" s="20" t="s">
        <v>135</v>
      </c>
      <c r="D261" s="34"/>
      <c r="E261" s="19"/>
      <c r="F261" s="43">
        <f>SUM(F262,F264,F266)</f>
        <v>46359.960000000014</v>
      </c>
      <c r="G261" s="41" t="s">
        <v>54</v>
      </c>
      <c r="H261" s="43">
        <f>SUM(H262+H264+H266)</f>
        <v>3613.33</v>
      </c>
      <c r="I261" s="41" t="s">
        <v>54</v>
      </c>
      <c r="J261" s="43">
        <f>SUM(J262+J264+J266)</f>
        <v>3613.33</v>
      </c>
      <c r="K261" s="41"/>
      <c r="L261" s="43">
        <f>SUM(L262+L264+L266)</f>
        <v>4363.33</v>
      </c>
      <c r="M261" s="41"/>
      <c r="N261" s="43">
        <f>SUM(N262+N264+N266)</f>
        <v>3613.33</v>
      </c>
      <c r="O261" s="41"/>
      <c r="P261" s="43">
        <f>SUM(P262+P264+P266)</f>
        <v>3613.33</v>
      </c>
      <c r="Q261" s="41"/>
      <c r="R261" s="43">
        <f>SUM(R262+R264+R266)</f>
        <v>4363.33</v>
      </c>
      <c r="S261" s="41"/>
      <c r="T261" s="43">
        <f>SUM(T262+T264+T266)</f>
        <v>3613.33</v>
      </c>
      <c r="U261" s="41"/>
      <c r="V261" s="43">
        <f>SUM(V262+V264+V266)</f>
        <v>3613.33</v>
      </c>
      <c r="W261" s="41"/>
      <c r="X261" s="43">
        <f>SUM(X262+X264+X266)</f>
        <v>4363.33</v>
      </c>
      <c r="Y261" s="41"/>
      <c r="Z261" s="43">
        <f>SUM(Z262+Z264+Z266)</f>
        <v>3613.33</v>
      </c>
      <c r="AA261" s="41"/>
      <c r="AB261" s="43">
        <f>SUM(AB262+AB264+AB266)</f>
        <v>3613.33</v>
      </c>
      <c r="AC261" s="41"/>
      <c r="AD261" s="43">
        <f>SUM(AD262+AD264+AD266)</f>
        <v>4363.33</v>
      </c>
      <c r="AE261" s="18"/>
    </row>
    <row r="262" spans="2:31" ht="12.75" customHeight="1" x14ac:dyDescent="0.2">
      <c r="B262" s="53">
        <v>341</v>
      </c>
      <c r="C262" s="93" t="s">
        <v>136</v>
      </c>
      <c r="D262" s="28"/>
      <c r="E262" s="55"/>
      <c r="F262" s="25">
        <f>F263</f>
        <v>3360</v>
      </c>
      <c r="G262" s="39" t="s">
        <v>54</v>
      </c>
      <c r="H262" s="26">
        <f>H263</f>
        <v>280</v>
      </c>
      <c r="I262" s="39" t="s">
        <v>54</v>
      </c>
      <c r="J262" s="26">
        <f>J263</f>
        <v>280</v>
      </c>
      <c r="K262" s="39"/>
      <c r="L262" s="26">
        <f>L263</f>
        <v>280</v>
      </c>
      <c r="M262" s="39"/>
      <c r="N262" s="26">
        <f>N263</f>
        <v>280</v>
      </c>
      <c r="O262" s="39"/>
      <c r="P262" s="26">
        <f>P263</f>
        <v>280</v>
      </c>
      <c r="Q262" s="39"/>
      <c r="R262" s="26">
        <f>R263</f>
        <v>280</v>
      </c>
      <c r="S262" s="39"/>
      <c r="T262" s="26">
        <f>T263</f>
        <v>280</v>
      </c>
      <c r="U262" s="39"/>
      <c r="V262" s="26">
        <f>V263</f>
        <v>280</v>
      </c>
      <c r="W262" s="39"/>
      <c r="X262" s="26">
        <f>X263</f>
        <v>280</v>
      </c>
      <c r="Y262" s="39"/>
      <c r="Z262" s="26">
        <f>Z263</f>
        <v>280</v>
      </c>
      <c r="AA262" s="39"/>
      <c r="AB262" s="26">
        <f>AB263</f>
        <v>280</v>
      </c>
      <c r="AC262" s="39"/>
      <c r="AD262" s="26">
        <f>AD263</f>
        <v>280</v>
      </c>
      <c r="AE262" s="18"/>
    </row>
    <row r="263" spans="2:31" ht="14.25" customHeight="1" x14ac:dyDescent="0.2">
      <c r="B263" s="59"/>
      <c r="C263" s="94" t="s">
        <v>137</v>
      </c>
      <c r="D263" s="28">
        <f t="shared" si="26"/>
        <v>12</v>
      </c>
      <c r="E263" s="60" t="s">
        <v>107</v>
      </c>
      <c r="F263" s="30">
        <f>SUM(H263,J263,L263,N263,P263,R263,T263,V263,X263,Z263,AB263,AD263)</f>
        <v>3360</v>
      </c>
      <c r="G263" s="32">
        <v>1</v>
      </c>
      <c r="H263" s="57">
        <v>280</v>
      </c>
      <c r="I263" s="32">
        <v>1</v>
      </c>
      <c r="J263" s="57">
        <v>280</v>
      </c>
      <c r="K263" s="32">
        <v>1</v>
      </c>
      <c r="L263" s="57">
        <v>280</v>
      </c>
      <c r="M263" s="32">
        <v>1</v>
      </c>
      <c r="N263" s="57">
        <v>280</v>
      </c>
      <c r="O263" s="32">
        <v>1</v>
      </c>
      <c r="P263" s="57">
        <v>280</v>
      </c>
      <c r="Q263" s="32">
        <v>1</v>
      </c>
      <c r="R263" s="57">
        <v>280</v>
      </c>
      <c r="S263" s="32">
        <v>1</v>
      </c>
      <c r="T263" s="57">
        <v>280</v>
      </c>
      <c r="U263" s="32">
        <v>1</v>
      </c>
      <c r="V263" s="57">
        <v>280</v>
      </c>
      <c r="W263" s="32">
        <v>1</v>
      </c>
      <c r="X263" s="57">
        <v>280</v>
      </c>
      <c r="Y263" s="32">
        <v>1</v>
      </c>
      <c r="Z263" s="57">
        <v>280</v>
      </c>
      <c r="AA263" s="32">
        <v>1</v>
      </c>
      <c r="AB263" s="57">
        <v>280</v>
      </c>
      <c r="AC263" s="32">
        <v>1</v>
      </c>
      <c r="AD263" s="57">
        <v>280</v>
      </c>
      <c r="AE263" s="18"/>
    </row>
    <row r="264" spans="2:31" ht="13.5" customHeight="1" x14ac:dyDescent="0.2">
      <c r="B264" s="24">
        <v>345</v>
      </c>
      <c r="C264" s="20" t="s">
        <v>138</v>
      </c>
      <c r="D264" s="34"/>
      <c r="E264" s="19"/>
      <c r="F264" s="25">
        <f>F265</f>
        <v>39999.960000000014</v>
      </c>
      <c r="G264" s="41" t="s">
        <v>54</v>
      </c>
      <c r="H264" s="42">
        <f>H265</f>
        <v>3333.33</v>
      </c>
      <c r="I264" s="41" t="s">
        <v>54</v>
      </c>
      <c r="J264" s="42">
        <f>J265</f>
        <v>3333.33</v>
      </c>
      <c r="K264" s="41" t="s">
        <v>54</v>
      </c>
      <c r="L264" s="42">
        <f>L265</f>
        <v>3333.33</v>
      </c>
      <c r="M264" s="41" t="s">
        <v>54</v>
      </c>
      <c r="N264" s="42">
        <f>N265</f>
        <v>3333.33</v>
      </c>
      <c r="O264" s="41" t="s">
        <v>54</v>
      </c>
      <c r="P264" s="42">
        <f>P265</f>
        <v>3333.33</v>
      </c>
      <c r="Q264" s="41" t="s">
        <v>54</v>
      </c>
      <c r="R264" s="42">
        <f>R265</f>
        <v>3333.33</v>
      </c>
      <c r="S264" s="41" t="s">
        <v>54</v>
      </c>
      <c r="T264" s="42">
        <f>T265</f>
        <v>3333.33</v>
      </c>
      <c r="U264" s="41" t="s">
        <v>54</v>
      </c>
      <c r="V264" s="42">
        <f>V265</f>
        <v>3333.33</v>
      </c>
      <c r="W264" s="41" t="s">
        <v>54</v>
      </c>
      <c r="X264" s="42">
        <f>X265</f>
        <v>3333.33</v>
      </c>
      <c r="Y264" s="41" t="s">
        <v>54</v>
      </c>
      <c r="Z264" s="42">
        <f>Z265</f>
        <v>3333.33</v>
      </c>
      <c r="AA264" s="41" t="s">
        <v>54</v>
      </c>
      <c r="AB264" s="42">
        <f>AB265</f>
        <v>3333.33</v>
      </c>
      <c r="AC264" s="41" t="s">
        <v>54</v>
      </c>
      <c r="AD264" s="42">
        <f>AD265</f>
        <v>3333.33</v>
      </c>
      <c r="AE264" s="18"/>
    </row>
    <row r="265" spans="2:31" ht="24.75" customHeight="1" x14ac:dyDescent="0.2">
      <c r="B265" s="24"/>
      <c r="C265" s="91" t="s">
        <v>139</v>
      </c>
      <c r="D265" s="34">
        <f t="shared" si="26"/>
        <v>12</v>
      </c>
      <c r="E265" s="33" t="s">
        <v>107</v>
      </c>
      <c r="F265" s="30">
        <f>SUM(H265,J265,L265,N265,P265,R265,T265,V265,X265,Z265,AB265,AD265)</f>
        <v>39999.960000000014</v>
      </c>
      <c r="G265" s="44">
        <v>1</v>
      </c>
      <c r="H265" s="58">
        <v>3333.33</v>
      </c>
      <c r="I265" s="44">
        <v>1</v>
      </c>
      <c r="J265" s="58">
        <v>3333.33</v>
      </c>
      <c r="K265" s="44">
        <v>1</v>
      </c>
      <c r="L265" s="58">
        <v>3333.33</v>
      </c>
      <c r="M265" s="44">
        <v>1</v>
      </c>
      <c r="N265" s="58">
        <v>3333.33</v>
      </c>
      <c r="O265" s="44">
        <v>1</v>
      </c>
      <c r="P265" s="58">
        <v>3333.33</v>
      </c>
      <c r="Q265" s="44">
        <v>1</v>
      </c>
      <c r="R265" s="58">
        <v>3333.33</v>
      </c>
      <c r="S265" s="44">
        <v>1</v>
      </c>
      <c r="T265" s="58">
        <v>3333.33</v>
      </c>
      <c r="U265" s="44">
        <v>1</v>
      </c>
      <c r="V265" s="58">
        <v>3333.33</v>
      </c>
      <c r="W265" s="44">
        <v>1</v>
      </c>
      <c r="X265" s="58">
        <v>3333.33</v>
      </c>
      <c r="Y265" s="44">
        <v>1</v>
      </c>
      <c r="Z265" s="58">
        <v>3333.33</v>
      </c>
      <c r="AA265" s="44">
        <v>1</v>
      </c>
      <c r="AB265" s="58">
        <v>3333.33</v>
      </c>
      <c r="AC265" s="44">
        <v>1</v>
      </c>
      <c r="AD265" s="58">
        <v>3333.33</v>
      </c>
      <c r="AE265" s="18"/>
    </row>
    <row r="266" spans="2:31" ht="15" customHeight="1" x14ac:dyDescent="0.2">
      <c r="B266" s="24">
        <v>347</v>
      </c>
      <c r="C266" s="20" t="s">
        <v>140</v>
      </c>
      <c r="D266" s="28"/>
      <c r="E266" s="19"/>
      <c r="F266" s="25">
        <f>SUM(F267:F267)</f>
        <v>3000</v>
      </c>
      <c r="G266" s="39" t="s">
        <v>54</v>
      </c>
      <c r="H266" s="25">
        <f>SUM(H267:H267)</f>
        <v>0</v>
      </c>
      <c r="I266" s="39" t="s">
        <v>54</v>
      </c>
      <c r="J266" s="25">
        <f>SUM(J267:J267)</f>
        <v>0</v>
      </c>
      <c r="K266" s="39" t="s">
        <v>54</v>
      </c>
      <c r="L266" s="25">
        <f>SUM(L267:L267)</f>
        <v>750</v>
      </c>
      <c r="M266" s="39" t="s">
        <v>54</v>
      </c>
      <c r="N266" s="25">
        <f>SUM(N267:N267)</f>
        <v>0</v>
      </c>
      <c r="O266" s="39" t="s">
        <v>54</v>
      </c>
      <c r="P266" s="25">
        <f>SUM(P267:P267)</f>
        <v>0</v>
      </c>
      <c r="Q266" s="39" t="s">
        <v>54</v>
      </c>
      <c r="R266" s="25">
        <f>SUM(R267:R267)</f>
        <v>750</v>
      </c>
      <c r="S266" s="39" t="s">
        <v>54</v>
      </c>
      <c r="T266" s="25">
        <f>SUM(T267:T267)</f>
        <v>0</v>
      </c>
      <c r="U266" s="39"/>
      <c r="V266" s="25">
        <f>SUM(V267:V267)</f>
        <v>0</v>
      </c>
      <c r="W266" s="39" t="s">
        <v>54</v>
      </c>
      <c r="X266" s="25">
        <f>SUM(X267:X267)</f>
        <v>750</v>
      </c>
      <c r="Y266" s="25"/>
      <c r="Z266" s="25">
        <f>SUM(Z267:Z267)</f>
        <v>0</v>
      </c>
      <c r="AA266" s="39" t="s">
        <v>54</v>
      </c>
      <c r="AB266" s="25">
        <f>SUM(AB267:AB267)</f>
        <v>0</v>
      </c>
      <c r="AC266" s="39" t="s">
        <v>54</v>
      </c>
      <c r="AD266" s="25">
        <f>SUM(AD267:AD267)</f>
        <v>750</v>
      </c>
      <c r="AE266" s="18"/>
    </row>
    <row r="267" spans="2:31" ht="12.75" customHeight="1" x14ac:dyDescent="0.2">
      <c r="B267" s="24"/>
      <c r="C267" s="91" t="s">
        <v>142</v>
      </c>
      <c r="D267" s="28">
        <f t="shared" si="26"/>
        <v>4</v>
      </c>
      <c r="E267" s="33" t="s">
        <v>141</v>
      </c>
      <c r="F267" s="30">
        <f>SUM(H267,J267,L267,N267,P267,R267,T267,V267,X267,Z267,AB267,AD267)</f>
        <v>3000</v>
      </c>
      <c r="G267" s="44">
        <v>0</v>
      </c>
      <c r="H267" s="38">
        <v>0</v>
      </c>
      <c r="I267" s="44">
        <v>0</v>
      </c>
      <c r="J267" s="38">
        <v>0</v>
      </c>
      <c r="K267" s="44">
        <v>1</v>
      </c>
      <c r="L267" s="38">
        <v>750</v>
      </c>
      <c r="M267" s="44">
        <v>0</v>
      </c>
      <c r="N267" s="38">
        <v>0</v>
      </c>
      <c r="O267" s="44">
        <v>0</v>
      </c>
      <c r="P267" s="38">
        <v>0</v>
      </c>
      <c r="Q267" s="44">
        <v>1</v>
      </c>
      <c r="R267" s="38">
        <v>750</v>
      </c>
      <c r="S267" s="44">
        <v>0</v>
      </c>
      <c r="T267" s="38">
        <v>0</v>
      </c>
      <c r="U267" s="44">
        <v>0</v>
      </c>
      <c r="V267" s="38">
        <v>0</v>
      </c>
      <c r="W267" s="44">
        <v>1</v>
      </c>
      <c r="X267" s="38">
        <v>750</v>
      </c>
      <c r="Y267" s="44">
        <v>0</v>
      </c>
      <c r="Z267" s="38">
        <v>0</v>
      </c>
      <c r="AA267" s="44">
        <v>0</v>
      </c>
      <c r="AB267" s="38">
        <v>0</v>
      </c>
      <c r="AC267" s="44">
        <v>1</v>
      </c>
      <c r="AD267" s="38">
        <v>750</v>
      </c>
      <c r="AE267" s="18"/>
    </row>
    <row r="268" spans="2:31" ht="25.5" customHeight="1" x14ac:dyDescent="0.2">
      <c r="B268" s="14">
        <v>3500</v>
      </c>
      <c r="C268" s="13" t="s">
        <v>143</v>
      </c>
      <c r="D268" s="28"/>
      <c r="E268" s="16"/>
      <c r="F268" s="17">
        <f>SUM(F269+F271+F273+F275+F285+F287)</f>
        <v>150188.29999999999</v>
      </c>
      <c r="G268" s="41" t="s">
        <v>54</v>
      </c>
      <c r="H268" s="17">
        <f>SUM(H269+H271+H273+H275+H285+H287)</f>
        <v>12169.25</v>
      </c>
      <c r="I268" s="41" t="s">
        <v>54</v>
      </c>
      <c r="J268" s="43">
        <f>SUM(J269+J271+J273+J275+J285+J287)</f>
        <v>25539.85</v>
      </c>
      <c r="K268" s="41"/>
      <c r="L268" s="43">
        <f>SUM(L269+L271+L273+L275+L285+L287)</f>
        <v>8635.25</v>
      </c>
      <c r="M268" s="41"/>
      <c r="N268" s="43">
        <f>SUM(N269+N271+N273+N275+N285+N287)</f>
        <v>14401.65</v>
      </c>
      <c r="O268" s="41"/>
      <c r="P268" s="43">
        <f>SUM(P269+P271+P273+P275+P285+P287)</f>
        <v>8667.4500000000007</v>
      </c>
      <c r="Q268" s="41"/>
      <c r="R268" s="43">
        <f>SUM(R269+R271+R273+R275+R285+R287)</f>
        <v>5981.35</v>
      </c>
      <c r="S268" s="41"/>
      <c r="T268" s="43">
        <f>SUM(T269+T271+T273+T275+T285+T287)</f>
        <v>24741.35</v>
      </c>
      <c r="U268" s="41"/>
      <c r="V268" s="43">
        <f>SUM(V269+V271+V273+V275+V285+V287)</f>
        <v>9192.75</v>
      </c>
      <c r="W268" s="41"/>
      <c r="X268" s="43">
        <f>SUM(X269+X271+X273+X275+X285+X287)</f>
        <v>9801.35</v>
      </c>
      <c r="Y268" s="41"/>
      <c r="Z268" s="43">
        <f>SUM(Z269+Z271+Z273+Z275+Z285+Z287)</f>
        <v>12026.35</v>
      </c>
      <c r="AA268" s="41"/>
      <c r="AB268" s="43">
        <f>SUM(AB269+AB271+AB273+AB275+AB285+AB287)</f>
        <v>8667.4500000000007</v>
      </c>
      <c r="AC268" s="41"/>
      <c r="AD268" s="43">
        <f>SUM(AD269+AD271+AD273+AD275+AD285+AD287)</f>
        <v>10364.25</v>
      </c>
      <c r="AE268" s="18"/>
    </row>
    <row r="269" spans="2:31" ht="24.75" customHeight="1" x14ac:dyDescent="0.2">
      <c r="B269" s="24">
        <v>351</v>
      </c>
      <c r="C269" s="20" t="s">
        <v>144</v>
      </c>
      <c r="D269" s="34"/>
      <c r="E269" s="19"/>
      <c r="F269" s="25">
        <f>F270</f>
        <v>18385.5</v>
      </c>
      <c r="G269" s="41" t="s">
        <v>54</v>
      </c>
      <c r="H269" s="42">
        <f>H270</f>
        <v>0</v>
      </c>
      <c r="I269" s="41" t="s">
        <v>54</v>
      </c>
      <c r="J269" s="42">
        <f>J270</f>
        <v>3677.1</v>
      </c>
      <c r="K269" s="41"/>
      <c r="L269" s="42">
        <f>L270</f>
        <v>0</v>
      </c>
      <c r="M269" s="41"/>
      <c r="N269" s="42">
        <f>N270</f>
        <v>0</v>
      </c>
      <c r="O269" s="41"/>
      <c r="P269" s="42">
        <f>P270</f>
        <v>3677.1</v>
      </c>
      <c r="Q269" s="41"/>
      <c r="R269" s="42">
        <f>R270</f>
        <v>0</v>
      </c>
      <c r="S269" s="41"/>
      <c r="T269" s="42">
        <f>T270</f>
        <v>3677.1</v>
      </c>
      <c r="U269" s="41"/>
      <c r="V269" s="42">
        <f>V270</f>
        <v>0</v>
      </c>
      <c r="W269" s="41"/>
      <c r="X269" s="42">
        <f>X270</f>
        <v>0</v>
      </c>
      <c r="Y269" s="41"/>
      <c r="Z269" s="42">
        <f>Z270</f>
        <v>3677.1</v>
      </c>
      <c r="AA269" s="41"/>
      <c r="AB269" s="42">
        <f>AB270</f>
        <v>3677.1</v>
      </c>
      <c r="AC269" s="41"/>
      <c r="AD269" s="42">
        <f>AD270</f>
        <v>0</v>
      </c>
      <c r="AE269" s="18"/>
    </row>
    <row r="270" spans="2:31" ht="23.25" customHeight="1" x14ac:dyDescent="0.2">
      <c r="B270" s="24"/>
      <c r="C270" s="91" t="s">
        <v>145</v>
      </c>
      <c r="D270" s="34">
        <f t="shared" si="26"/>
        <v>5</v>
      </c>
      <c r="E270" s="33" t="s">
        <v>107</v>
      </c>
      <c r="F270" s="37">
        <f>SUM(H270,J270,L270,N270,P270,R270,T270,V270,X270,Z270,AB270,AD270)</f>
        <v>18385.5</v>
      </c>
      <c r="G270" s="44">
        <v>0</v>
      </c>
      <c r="H270" s="58">
        <v>0</v>
      </c>
      <c r="I270" s="44">
        <v>1</v>
      </c>
      <c r="J270" s="38">
        <v>3677.1</v>
      </c>
      <c r="K270" s="44">
        <v>0</v>
      </c>
      <c r="L270" s="38">
        <v>0</v>
      </c>
      <c r="M270" s="44">
        <v>0</v>
      </c>
      <c r="N270" s="38">
        <v>0</v>
      </c>
      <c r="O270" s="44">
        <v>1</v>
      </c>
      <c r="P270" s="38">
        <v>3677.1</v>
      </c>
      <c r="Q270" s="44">
        <v>0</v>
      </c>
      <c r="R270" s="38">
        <v>0</v>
      </c>
      <c r="S270" s="44">
        <v>1</v>
      </c>
      <c r="T270" s="38">
        <v>3677.1</v>
      </c>
      <c r="U270" s="44">
        <v>0</v>
      </c>
      <c r="V270" s="38">
        <v>0</v>
      </c>
      <c r="W270" s="44">
        <v>0</v>
      </c>
      <c r="X270" s="38">
        <v>0</v>
      </c>
      <c r="Y270" s="44">
        <v>1</v>
      </c>
      <c r="Z270" s="38">
        <v>3677.1</v>
      </c>
      <c r="AA270" s="44">
        <v>1</v>
      </c>
      <c r="AB270" s="38">
        <v>3677.1</v>
      </c>
      <c r="AC270" s="44">
        <v>0</v>
      </c>
      <c r="AD270" s="38">
        <v>0</v>
      </c>
      <c r="AE270" s="18"/>
    </row>
    <row r="271" spans="2:31" ht="35.25" customHeight="1" x14ac:dyDescent="0.2">
      <c r="B271" s="24">
        <v>352</v>
      </c>
      <c r="C271" s="20" t="s">
        <v>146</v>
      </c>
      <c r="D271" s="28"/>
      <c r="E271" s="19"/>
      <c r="F271" s="25">
        <f>SUM(F272:F272)</f>
        <v>12607.199999999999</v>
      </c>
      <c r="G271" s="41" t="s">
        <v>54</v>
      </c>
      <c r="H271" s="25">
        <f>SUM(H272:H272)</f>
        <v>0</v>
      </c>
      <c r="I271" s="41" t="s">
        <v>54</v>
      </c>
      <c r="J271" s="25">
        <f>SUM(J272:J272)</f>
        <v>4202.3999999999996</v>
      </c>
      <c r="K271" s="41" t="s">
        <v>54</v>
      </c>
      <c r="L271" s="25">
        <f>SUM(L272:L272)</f>
        <v>0</v>
      </c>
      <c r="M271" s="41" t="s">
        <v>54</v>
      </c>
      <c r="N271" s="25">
        <f>SUM(N272:N272)</f>
        <v>4202.3999999999996</v>
      </c>
      <c r="O271" s="41" t="s">
        <v>54</v>
      </c>
      <c r="P271" s="25">
        <f>SUM(P272:P272)</f>
        <v>0</v>
      </c>
      <c r="Q271" s="41" t="s">
        <v>54</v>
      </c>
      <c r="R271" s="25">
        <f>SUM(R272:R272)</f>
        <v>0</v>
      </c>
      <c r="S271" s="41" t="s">
        <v>54</v>
      </c>
      <c r="T271" s="25">
        <f>SUM(T272:T272)</f>
        <v>0</v>
      </c>
      <c r="U271" s="41" t="s">
        <v>54</v>
      </c>
      <c r="V271" s="25">
        <f>SUM(V272:V272)</f>
        <v>4202.3999999999996</v>
      </c>
      <c r="W271" s="41" t="s">
        <v>54</v>
      </c>
      <c r="X271" s="25">
        <f>SUM(X272:X272)</f>
        <v>0</v>
      </c>
      <c r="Y271" s="41" t="s">
        <v>54</v>
      </c>
      <c r="Z271" s="25">
        <f>SUM(Z272:Z272)</f>
        <v>0</v>
      </c>
      <c r="AA271" s="41" t="s">
        <v>54</v>
      </c>
      <c r="AB271" s="25">
        <f>SUM(AB272:AB272)</f>
        <v>0</v>
      </c>
      <c r="AC271" s="41" t="s">
        <v>54</v>
      </c>
      <c r="AD271" s="25">
        <f>SUM(AD272:AD272)</f>
        <v>0</v>
      </c>
      <c r="AE271" s="18"/>
    </row>
    <row r="272" spans="2:31" ht="22.5" customHeight="1" x14ac:dyDescent="0.2">
      <c r="B272" s="24"/>
      <c r="C272" s="91" t="s">
        <v>147</v>
      </c>
      <c r="D272" s="34">
        <f t="shared" si="26"/>
        <v>4</v>
      </c>
      <c r="E272" s="33" t="s">
        <v>37</v>
      </c>
      <c r="F272" s="37">
        <f>SUM(H272,J272,L272,N272,P272,R272,T272,V272,X272,Z272,AB272,AD272)</f>
        <v>12607.199999999999</v>
      </c>
      <c r="G272" s="44">
        <v>0</v>
      </c>
      <c r="H272" s="38">
        <v>0</v>
      </c>
      <c r="I272" s="44">
        <v>1</v>
      </c>
      <c r="J272" s="38">
        <v>4202.3999999999996</v>
      </c>
      <c r="K272" s="44">
        <v>0</v>
      </c>
      <c r="L272" s="38">
        <v>0</v>
      </c>
      <c r="M272" s="44">
        <v>1</v>
      </c>
      <c r="N272" s="38">
        <v>4202.3999999999996</v>
      </c>
      <c r="O272" s="44">
        <v>0</v>
      </c>
      <c r="P272" s="38">
        <v>0</v>
      </c>
      <c r="Q272" s="44">
        <v>0</v>
      </c>
      <c r="R272" s="38">
        <v>0</v>
      </c>
      <c r="S272" s="44">
        <v>1</v>
      </c>
      <c r="T272" s="38">
        <v>0</v>
      </c>
      <c r="U272" s="44">
        <v>1</v>
      </c>
      <c r="V272" s="38">
        <v>4202.3999999999996</v>
      </c>
      <c r="W272" s="44">
        <v>0</v>
      </c>
      <c r="X272" s="38">
        <v>0</v>
      </c>
      <c r="Y272" s="44">
        <v>0</v>
      </c>
      <c r="Z272" s="38">
        <v>0</v>
      </c>
      <c r="AA272" s="44">
        <v>0</v>
      </c>
      <c r="AB272" s="38">
        <v>0</v>
      </c>
      <c r="AC272" s="44">
        <v>0</v>
      </c>
      <c r="AD272" s="38">
        <v>0</v>
      </c>
      <c r="AE272" s="18"/>
    </row>
    <row r="273" spans="2:31" ht="39" customHeight="1" x14ac:dyDescent="0.2">
      <c r="B273" s="24">
        <v>353</v>
      </c>
      <c r="C273" s="20" t="s">
        <v>148</v>
      </c>
      <c r="D273" s="34"/>
      <c r="E273" s="19"/>
      <c r="F273" s="25">
        <f>F274</f>
        <v>59884.19999999999</v>
      </c>
      <c r="G273" s="41" t="s">
        <v>54</v>
      </c>
      <c r="H273" s="42">
        <f>H274</f>
        <v>4990.3500000000004</v>
      </c>
      <c r="I273" s="41" t="s">
        <v>54</v>
      </c>
      <c r="J273" s="42">
        <f>J274</f>
        <v>4990.3500000000004</v>
      </c>
      <c r="K273" s="41" t="s">
        <v>54</v>
      </c>
      <c r="L273" s="42">
        <f>L274</f>
        <v>4990.3500000000004</v>
      </c>
      <c r="M273" s="41" t="s">
        <v>54</v>
      </c>
      <c r="N273" s="42">
        <f>N274</f>
        <v>4990.3500000000004</v>
      </c>
      <c r="O273" s="41" t="s">
        <v>54</v>
      </c>
      <c r="P273" s="42">
        <f>P274</f>
        <v>4990.3500000000004</v>
      </c>
      <c r="Q273" s="41" t="s">
        <v>54</v>
      </c>
      <c r="R273" s="42">
        <f>R274</f>
        <v>4990.3500000000004</v>
      </c>
      <c r="S273" s="41" t="s">
        <v>54</v>
      </c>
      <c r="T273" s="42">
        <f>T274</f>
        <v>4990.3500000000004</v>
      </c>
      <c r="U273" s="41" t="s">
        <v>54</v>
      </c>
      <c r="V273" s="42">
        <f>V274</f>
        <v>4990.3500000000004</v>
      </c>
      <c r="W273" s="41" t="s">
        <v>54</v>
      </c>
      <c r="X273" s="42">
        <f>X274</f>
        <v>4990.3500000000004</v>
      </c>
      <c r="Y273" s="41" t="s">
        <v>54</v>
      </c>
      <c r="Z273" s="42">
        <f>Z274</f>
        <v>4990.3500000000004</v>
      </c>
      <c r="AA273" s="41" t="s">
        <v>54</v>
      </c>
      <c r="AB273" s="42">
        <f>AB274</f>
        <v>4990.3500000000004</v>
      </c>
      <c r="AC273" s="41" t="s">
        <v>54</v>
      </c>
      <c r="AD273" s="42">
        <f>AD274</f>
        <v>4990.3500000000004</v>
      </c>
      <c r="AE273" s="18"/>
    </row>
    <row r="274" spans="2:31" ht="45.75" customHeight="1" x14ac:dyDescent="0.2">
      <c r="B274" s="24"/>
      <c r="C274" s="91" t="s">
        <v>149</v>
      </c>
      <c r="D274" s="28">
        <v>8</v>
      </c>
      <c r="E274" s="33" t="s">
        <v>107</v>
      </c>
      <c r="F274" s="30">
        <f>SUM(H274,J274,L274,N274,P274,R274,T274,V274,X274,Z274,AB274,AD274)</f>
        <v>59884.19999999999</v>
      </c>
      <c r="G274" s="32">
        <v>1</v>
      </c>
      <c r="H274" s="57">
        <v>4990.3500000000004</v>
      </c>
      <c r="I274" s="32">
        <v>1</v>
      </c>
      <c r="J274" s="57">
        <v>4990.3500000000004</v>
      </c>
      <c r="K274" s="32">
        <v>1</v>
      </c>
      <c r="L274" s="57">
        <v>4990.3500000000004</v>
      </c>
      <c r="M274" s="32">
        <v>1</v>
      </c>
      <c r="N274" s="57">
        <v>4990.3500000000004</v>
      </c>
      <c r="O274" s="32">
        <v>1</v>
      </c>
      <c r="P274" s="57">
        <v>4990.3500000000004</v>
      </c>
      <c r="Q274" s="32">
        <v>1</v>
      </c>
      <c r="R274" s="57">
        <v>4990.3500000000004</v>
      </c>
      <c r="S274" s="32">
        <v>1</v>
      </c>
      <c r="T274" s="57">
        <v>4990.3500000000004</v>
      </c>
      <c r="U274" s="32">
        <v>1</v>
      </c>
      <c r="V274" s="57">
        <v>4990.3500000000004</v>
      </c>
      <c r="W274" s="32">
        <v>1</v>
      </c>
      <c r="X274" s="57">
        <v>4990.3500000000004</v>
      </c>
      <c r="Y274" s="32">
        <v>1</v>
      </c>
      <c r="Z274" s="57">
        <v>4990.3500000000004</v>
      </c>
      <c r="AA274" s="32">
        <v>1</v>
      </c>
      <c r="AB274" s="57">
        <v>4990.3500000000004</v>
      </c>
      <c r="AC274" s="32">
        <v>1</v>
      </c>
      <c r="AD274" s="57">
        <v>4990.3500000000004</v>
      </c>
      <c r="AE274" s="18"/>
    </row>
    <row r="275" spans="2:31" ht="24.75" customHeight="1" x14ac:dyDescent="0.2">
      <c r="B275" s="24">
        <v>355</v>
      </c>
      <c r="C275" s="20" t="s">
        <v>150</v>
      </c>
      <c r="D275" s="28"/>
      <c r="E275" s="19"/>
      <c r="F275" s="25">
        <f>SUM(F276:F284)</f>
        <v>35348.400000000001</v>
      </c>
      <c r="G275" s="39" t="s">
        <v>54</v>
      </c>
      <c r="H275" s="25">
        <f>SUM(H276:H284)</f>
        <v>7178.9</v>
      </c>
      <c r="I275" s="39" t="s">
        <v>54</v>
      </c>
      <c r="J275" s="25">
        <f>SUM(J276:J284)</f>
        <v>870</v>
      </c>
      <c r="K275" s="39" t="s">
        <v>54</v>
      </c>
      <c r="L275" s="25">
        <f>SUM(L276:L284)</f>
        <v>3523.9</v>
      </c>
      <c r="M275" s="39" t="s">
        <v>54</v>
      </c>
      <c r="N275" s="25">
        <f>SUM(N276:N284)</f>
        <v>5208.8999999999996</v>
      </c>
      <c r="O275" s="39" t="s">
        <v>54</v>
      </c>
      <c r="P275" s="25">
        <f>SUM(P276:P284)</f>
        <v>0</v>
      </c>
      <c r="Q275" s="39" t="s">
        <v>54</v>
      </c>
      <c r="R275" s="25">
        <f>SUM(R276:R284)</f>
        <v>870</v>
      </c>
      <c r="S275" s="39" t="s">
        <v>54</v>
      </c>
      <c r="T275" s="25">
        <f>SUM(T276:T284)</f>
        <v>4273.8999999999996</v>
      </c>
      <c r="U275" s="39" t="s">
        <v>54</v>
      </c>
      <c r="V275" s="25">
        <f>SUM(V276:V284)</f>
        <v>0</v>
      </c>
      <c r="W275" s="39"/>
      <c r="X275" s="25">
        <f>SUM(X276:X284)</f>
        <v>4690</v>
      </c>
      <c r="Y275" s="39" t="s">
        <v>54</v>
      </c>
      <c r="Z275" s="25">
        <f>SUM(Z276:Z284)</f>
        <v>3358.9</v>
      </c>
      <c r="AA275" s="39" t="s">
        <v>54</v>
      </c>
      <c r="AB275" s="25">
        <f>SUM(AB276:AB284)</f>
        <v>0</v>
      </c>
      <c r="AC275" s="39" t="s">
        <v>54</v>
      </c>
      <c r="AD275" s="25">
        <f>SUM(AD276:AD284)</f>
        <v>5373.9</v>
      </c>
      <c r="AE275" s="18"/>
    </row>
    <row r="276" spans="2:31" ht="14.25" customHeight="1" x14ac:dyDescent="0.2">
      <c r="B276" s="24"/>
      <c r="C276" s="91" t="s">
        <v>372</v>
      </c>
      <c r="D276" s="28">
        <f t="shared" si="26"/>
        <v>4</v>
      </c>
      <c r="E276" s="33" t="s">
        <v>37</v>
      </c>
      <c r="F276" s="30">
        <f t="shared" ref="F276:F284" si="29">SUM(H276,J276,L276,N276,P276,R276,T276,V276,X276,Z276,AB276,AD276)</f>
        <v>3000</v>
      </c>
      <c r="G276" s="32">
        <v>1</v>
      </c>
      <c r="H276" s="31">
        <v>750</v>
      </c>
      <c r="I276" s="32">
        <v>0</v>
      </c>
      <c r="J276" s="31">
        <v>0</v>
      </c>
      <c r="K276" s="32">
        <v>0</v>
      </c>
      <c r="L276" s="31">
        <v>0</v>
      </c>
      <c r="M276" s="32">
        <v>1</v>
      </c>
      <c r="N276" s="31">
        <v>750</v>
      </c>
      <c r="O276" s="32">
        <v>0</v>
      </c>
      <c r="P276" s="31">
        <v>0</v>
      </c>
      <c r="Q276" s="32">
        <v>0</v>
      </c>
      <c r="R276" s="31">
        <v>0</v>
      </c>
      <c r="S276" s="32">
        <v>1</v>
      </c>
      <c r="T276" s="31">
        <v>750</v>
      </c>
      <c r="U276" s="32">
        <v>0</v>
      </c>
      <c r="V276" s="31">
        <v>0</v>
      </c>
      <c r="W276" s="32">
        <v>0</v>
      </c>
      <c r="X276" s="31">
        <v>0</v>
      </c>
      <c r="Y276" s="32">
        <v>1</v>
      </c>
      <c r="Z276" s="31">
        <v>750</v>
      </c>
      <c r="AA276" s="32">
        <v>0</v>
      </c>
      <c r="AB276" s="31">
        <v>0</v>
      </c>
      <c r="AC276" s="32">
        <v>0</v>
      </c>
      <c r="AD276" s="31">
        <v>0</v>
      </c>
      <c r="AE276" s="18"/>
    </row>
    <row r="277" spans="2:31" ht="12" customHeight="1" x14ac:dyDescent="0.2">
      <c r="B277" s="24"/>
      <c r="C277" s="91" t="s">
        <v>373</v>
      </c>
      <c r="D277" s="28">
        <f t="shared" si="26"/>
        <v>3</v>
      </c>
      <c r="E277" s="33" t="s">
        <v>107</v>
      </c>
      <c r="F277" s="30">
        <f t="shared" si="29"/>
        <v>2415</v>
      </c>
      <c r="G277" s="32">
        <v>1</v>
      </c>
      <c r="H277" s="31">
        <v>805</v>
      </c>
      <c r="I277" s="32">
        <v>0</v>
      </c>
      <c r="J277" s="31">
        <v>0</v>
      </c>
      <c r="K277" s="32">
        <v>0</v>
      </c>
      <c r="L277" s="31">
        <v>0</v>
      </c>
      <c r="M277" s="32">
        <v>1</v>
      </c>
      <c r="N277" s="31">
        <v>805</v>
      </c>
      <c r="O277" s="32">
        <v>0</v>
      </c>
      <c r="P277" s="31">
        <v>0</v>
      </c>
      <c r="Q277" s="32">
        <v>0</v>
      </c>
      <c r="R277" s="31">
        <v>0</v>
      </c>
      <c r="S277" s="32">
        <v>0</v>
      </c>
      <c r="T277" s="31">
        <v>0</v>
      </c>
      <c r="U277" s="32">
        <v>0</v>
      </c>
      <c r="V277" s="31">
        <v>0</v>
      </c>
      <c r="W277" s="32">
        <v>0</v>
      </c>
      <c r="X277" s="31">
        <v>0</v>
      </c>
      <c r="Y277" s="32">
        <v>1</v>
      </c>
      <c r="Z277" s="31">
        <v>805</v>
      </c>
      <c r="AA277" s="32">
        <v>0</v>
      </c>
      <c r="AB277" s="31">
        <v>0</v>
      </c>
      <c r="AC277" s="32">
        <v>0</v>
      </c>
      <c r="AD277" s="31">
        <v>0</v>
      </c>
      <c r="AE277" s="18"/>
    </row>
    <row r="278" spans="2:31" ht="12" customHeight="1" x14ac:dyDescent="0.2">
      <c r="B278" s="24"/>
      <c r="C278" s="91" t="s">
        <v>151</v>
      </c>
      <c r="D278" s="28">
        <f t="shared" si="26"/>
        <v>6</v>
      </c>
      <c r="E278" s="33" t="s">
        <v>107</v>
      </c>
      <c r="F278" s="30">
        <f t="shared" si="29"/>
        <v>5603.4</v>
      </c>
      <c r="G278" s="32">
        <v>1</v>
      </c>
      <c r="H278" s="31">
        <v>933.9</v>
      </c>
      <c r="I278" s="32">
        <v>0</v>
      </c>
      <c r="J278" s="31">
        <v>0</v>
      </c>
      <c r="K278" s="32">
        <v>1</v>
      </c>
      <c r="L278" s="31">
        <v>933.9</v>
      </c>
      <c r="M278" s="32">
        <v>1</v>
      </c>
      <c r="N278" s="31">
        <v>933.9</v>
      </c>
      <c r="O278" s="32">
        <v>0</v>
      </c>
      <c r="P278" s="31">
        <v>0</v>
      </c>
      <c r="Q278" s="32">
        <v>0</v>
      </c>
      <c r="R278" s="31">
        <v>0</v>
      </c>
      <c r="S278" s="32">
        <v>1</v>
      </c>
      <c r="T278" s="31">
        <v>933.9</v>
      </c>
      <c r="U278" s="32">
        <v>0</v>
      </c>
      <c r="V278" s="31">
        <v>0</v>
      </c>
      <c r="W278" s="32">
        <v>0</v>
      </c>
      <c r="X278" s="31">
        <v>0</v>
      </c>
      <c r="Y278" s="32">
        <v>1</v>
      </c>
      <c r="Z278" s="31">
        <v>933.9</v>
      </c>
      <c r="AA278" s="32">
        <v>0</v>
      </c>
      <c r="AB278" s="31">
        <v>0</v>
      </c>
      <c r="AC278" s="32">
        <v>1</v>
      </c>
      <c r="AD278" s="31">
        <v>933.9</v>
      </c>
      <c r="AE278" s="18"/>
    </row>
    <row r="279" spans="2:31" ht="13.5" customHeight="1" x14ac:dyDescent="0.2">
      <c r="B279" s="24"/>
      <c r="C279" s="91" t="s">
        <v>374</v>
      </c>
      <c r="D279" s="28">
        <f t="shared" si="26"/>
        <v>7</v>
      </c>
      <c r="E279" s="33" t="s">
        <v>37</v>
      </c>
      <c r="F279" s="30">
        <f t="shared" si="29"/>
        <v>1750</v>
      </c>
      <c r="G279" s="32">
        <v>2</v>
      </c>
      <c r="H279" s="31">
        <v>500</v>
      </c>
      <c r="I279" s="32">
        <v>0</v>
      </c>
      <c r="J279" s="31">
        <v>0</v>
      </c>
      <c r="K279" s="32">
        <v>1</v>
      </c>
      <c r="L279" s="31">
        <v>250</v>
      </c>
      <c r="M279" s="32">
        <v>0</v>
      </c>
      <c r="N279" s="31">
        <v>0</v>
      </c>
      <c r="O279" s="32">
        <v>0</v>
      </c>
      <c r="P279" s="31">
        <v>0</v>
      </c>
      <c r="Q279" s="32">
        <v>0</v>
      </c>
      <c r="R279" s="31">
        <v>0</v>
      </c>
      <c r="S279" s="32">
        <v>1</v>
      </c>
      <c r="T279" s="31">
        <v>250</v>
      </c>
      <c r="U279" s="32">
        <v>0</v>
      </c>
      <c r="V279" s="31">
        <v>0</v>
      </c>
      <c r="W279" s="32">
        <v>2</v>
      </c>
      <c r="X279" s="31">
        <v>500</v>
      </c>
      <c r="Y279" s="32">
        <v>0</v>
      </c>
      <c r="Z279" s="31">
        <v>0</v>
      </c>
      <c r="AA279" s="32">
        <v>0</v>
      </c>
      <c r="AB279" s="31">
        <v>0</v>
      </c>
      <c r="AC279" s="32">
        <v>1</v>
      </c>
      <c r="AD279" s="31">
        <v>250</v>
      </c>
      <c r="AE279" s="18"/>
    </row>
    <row r="280" spans="2:31" ht="14.25" customHeight="1" x14ac:dyDescent="0.2">
      <c r="B280" s="24"/>
      <c r="C280" s="91" t="s">
        <v>375</v>
      </c>
      <c r="D280" s="28">
        <f t="shared" si="26"/>
        <v>4</v>
      </c>
      <c r="E280" s="33" t="s">
        <v>37</v>
      </c>
      <c r="F280" s="30">
        <f t="shared" si="29"/>
        <v>7400</v>
      </c>
      <c r="G280" s="32">
        <v>1</v>
      </c>
      <c r="H280" s="31">
        <v>1850</v>
      </c>
      <c r="I280" s="32">
        <v>0</v>
      </c>
      <c r="J280" s="31">
        <v>0</v>
      </c>
      <c r="K280" s="32">
        <v>0</v>
      </c>
      <c r="L280" s="31">
        <v>0</v>
      </c>
      <c r="M280" s="32">
        <v>1</v>
      </c>
      <c r="N280" s="31">
        <v>1850</v>
      </c>
      <c r="O280" s="32">
        <v>0</v>
      </c>
      <c r="P280" s="31">
        <v>0</v>
      </c>
      <c r="Q280" s="32">
        <v>0</v>
      </c>
      <c r="R280" s="31">
        <v>0</v>
      </c>
      <c r="S280" s="32">
        <v>0</v>
      </c>
      <c r="T280" s="31">
        <v>0</v>
      </c>
      <c r="U280" s="32">
        <v>0</v>
      </c>
      <c r="V280" s="31">
        <v>0</v>
      </c>
      <c r="W280" s="32">
        <v>1</v>
      </c>
      <c r="X280" s="31">
        <v>1850</v>
      </c>
      <c r="Y280" s="32">
        <v>0</v>
      </c>
      <c r="Z280" s="31">
        <v>0</v>
      </c>
      <c r="AA280" s="32">
        <v>0</v>
      </c>
      <c r="AB280" s="31">
        <v>0</v>
      </c>
      <c r="AC280" s="32">
        <v>1</v>
      </c>
      <c r="AD280" s="31">
        <v>1850</v>
      </c>
      <c r="AE280" s="18"/>
    </row>
    <row r="281" spans="2:31" ht="13.5" customHeight="1" x14ac:dyDescent="0.2">
      <c r="B281" s="24"/>
      <c r="C281" s="91" t="s">
        <v>376</v>
      </c>
      <c r="D281" s="28">
        <f t="shared" si="26"/>
        <v>9</v>
      </c>
      <c r="E281" s="33" t="s">
        <v>37</v>
      </c>
      <c r="F281" s="30">
        <f t="shared" si="29"/>
        <v>5535</v>
      </c>
      <c r="G281" s="32">
        <v>1</v>
      </c>
      <c r="H281" s="31">
        <v>411</v>
      </c>
      <c r="I281" s="32">
        <v>1</v>
      </c>
      <c r="J281" s="31">
        <v>870</v>
      </c>
      <c r="K281" s="32">
        <v>1</v>
      </c>
      <c r="L281" s="31">
        <v>411</v>
      </c>
      <c r="M281" s="32">
        <v>1</v>
      </c>
      <c r="N281" s="31">
        <v>870</v>
      </c>
      <c r="O281" s="32">
        <v>0</v>
      </c>
      <c r="P281" s="31">
        <v>0</v>
      </c>
      <c r="Q281" s="32">
        <v>1</v>
      </c>
      <c r="R281" s="31">
        <v>870</v>
      </c>
      <c r="S281" s="32">
        <v>1</v>
      </c>
      <c r="T281" s="31">
        <v>411</v>
      </c>
      <c r="U281" s="32">
        <v>0</v>
      </c>
      <c r="V281" s="31">
        <v>0</v>
      </c>
      <c r="W281" s="32">
        <v>1</v>
      </c>
      <c r="X281" s="31">
        <v>411</v>
      </c>
      <c r="Y281" s="32">
        <v>1</v>
      </c>
      <c r="Z281" s="31">
        <v>870</v>
      </c>
      <c r="AA281" s="32">
        <v>0</v>
      </c>
      <c r="AB281" s="31">
        <v>0</v>
      </c>
      <c r="AC281" s="32">
        <v>1</v>
      </c>
      <c r="AD281" s="31">
        <v>411</v>
      </c>
      <c r="AE281" s="18"/>
    </row>
    <row r="282" spans="2:31" ht="12.75" customHeight="1" x14ac:dyDescent="0.2">
      <c r="B282" s="24"/>
      <c r="C282" s="91" t="s">
        <v>377</v>
      </c>
      <c r="D282" s="28">
        <f t="shared" si="26"/>
        <v>5</v>
      </c>
      <c r="E282" s="33" t="s">
        <v>107</v>
      </c>
      <c r="F282" s="30">
        <f t="shared" si="29"/>
        <v>6985</v>
      </c>
      <c r="G282" s="32">
        <v>1</v>
      </c>
      <c r="H282" s="31">
        <v>1397</v>
      </c>
      <c r="I282" s="32">
        <v>0</v>
      </c>
      <c r="J282" s="31">
        <v>0</v>
      </c>
      <c r="K282" s="32">
        <v>1</v>
      </c>
      <c r="L282" s="31">
        <v>1397</v>
      </c>
      <c r="M282" s="32">
        <v>0</v>
      </c>
      <c r="N282" s="31">
        <v>0</v>
      </c>
      <c r="O282" s="32">
        <v>0</v>
      </c>
      <c r="P282" s="31">
        <v>0</v>
      </c>
      <c r="Q282" s="32">
        <v>0</v>
      </c>
      <c r="R282" s="31">
        <v>0</v>
      </c>
      <c r="S282" s="32">
        <v>1</v>
      </c>
      <c r="T282" s="31">
        <v>1397</v>
      </c>
      <c r="U282" s="32">
        <v>0</v>
      </c>
      <c r="V282" s="31">
        <v>0</v>
      </c>
      <c r="W282" s="32">
        <v>1</v>
      </c>
      <c r="X282" s="31">
        <v>1397</v>
      </c>
      <c r="Y282" s="32">
        <v>0</v>
      </c>
      <c r="Z282" s="31">
        <v>0</v>
      </c>
      <c r="AA282" s="32">
        <v>0</v>
      </c>
      <c r="AB282" s="31">
        <v>0</v>
      </c>
      <c r="AC282" s="32">
        <v>1</v>
      </c>
      <c r="AD282" s="31">
        <v>1397</v>
      </c>
      <c r="AE282" s="18"/>
    </row>
    <row r="283" spans="2:31" ht="14.25" customHeight="1" x14ac:dyDescent="0.2">
      <c r="B283" s="24"/>
      <c r="C283" s="91" t="s">
        <v>378</v>
      </c>
      <c r="D283" s="34">
        <f t="shared" si="26"/>
        <v>5</v>
      </c>
      <c r="E283" s="33" t="s">
        <v>37</v>
      </c>
      <c r="F283" s="37">
        <f t="shared" si="29"/>
        <v>1475</v>
      </c>
      <c r="G283" s="44">
        <v>1</v>
      </c>
      <c r="H283" s="38">
        <v>295</v>
      </c>
      <c r="I283" s="44">
        <v>0</v>
      </c>
      <c r="J283" s="38">
        <v>0</v>
      </c>
      <c r="K283" s="44">
        <v>1</v>
      </c>
      <c r="L283" s="38">
        <v>295</v>
      </c>
      <c r="M283" s="44">
        <v>0</v>
      </c>
      <c r="N283" s="38">
        <v>0</v>
      </c>
      <c r="O283" s="44">
        <v>0</v>
      </c>
      <c r="P283" s="38">
        <v>0</v>
      </c>
      <c r="Q283" s="44">
        <v>0</v>
      </c>
      <c r="R283" s="38">
        <v>0</v>
      </c>
      <c r="S283" s="44">
        <v>1</v>
      </c>
      <c r="T283" s="38">
        <v>295</v>
      </c>
      <c r="U283" s="44">
        <v>0</v>
      </c>
      <c r="V283" s="38">
        <v>0</v>
      </c>
      <c r="W283" s="44">
        <v>1</v>
      </c>
      <c r="X283" s="38">
        <v>295</v>
      </c>
      <c r="Y283" s="44">
        <v>0</v>
      </c>
      <c r="Z283" s="38">
        <v>0</v>
      </c>
      <c r="AA283" s="44">
        <v>0</v>
      </c>
      <c r="AB283" s="38">
        <v>0</v>
      </c>
      <c r="AC283" s="44">
        <v>1</v>
      </c>
      <c r="AD283" s="38">
        <v>295</v>
      </c>
      <c r="AE283" s="18"/>
    </row>
    <row r="284" spans="2:31" ht="12.75" customHeight="1" x14ac:dyDescent="0.2">
      <c r="B284" s="24"/>
      <c r="C284" s="91" t="s">
        <v>379</v>
      </c>
      <c r="D284" s="28">
        <f t="shared" si="26"/>
        <v>5</v>
      </c>
      <c r="E284" s="33" t="s">
        <v>37</v>
      </c>
      <c r="F284" s="30">
        <f t="shared" si="29"/>
        <v>1185</v>
      </c>
      <c r="G284" s="32">
        <v>1</v>
      </c>
      <c r="H284" s="31">
        <v>237</v>
      </c>
      <c r="I284" s="32">
        <v>0</v>
      </c>
      <c r="J284" s="31">
        <v>0</v>
      </c>
      <c r="K284" s="32">
        <v>1</v>
      </c>
      <c r="L284" s="31">
        <v>237</v>
      </c>
      <c r="M284" s="32">
        <v>0</v>
      </c>
      <c r="N284" s="31">
        <v>0</v>
      </c>
      <c r="O284" s="32">
        <v>0</v>
      </c>
      <c r="P284" s="31">
        <v>0</v>
      </c>
      <c r="Q284" s="32">
        <v>0</v>
      </c>
      <c r="R284" s="31">
        <v>0</v>
      </c>
      <c r="S284" s="32">
        <v>1</v>
      </c>
      <c r="T284" s="31">
        <v>237</v>
      </c>
      <c r="U284" s="32">
        <v>0</v>
      </c>
      <c r="V284" s="31">
        <v>0</v>
      </c>
      <c r="W284" s="32">
        <v>1</v>
      </c>
      <c r="X284" s="31">
        <v>237</v>
      </c>
      <c r="Y284" s="32">
        <v>0</v>
      </c>
      <c r="Z284" s="31">
        <v>0</v>
      </c>
      <c r="AA284" s="32">
        <v>0</v>
      </c>
      <c r="AB284" s="31">
        <v>0</v>
      </c>
      <c r="AC284" s="32">
        <v>1</v>
      </c>
      <c r="AD284" s="31">
        <v>237</v>
      </c>
      <c r="AE284" s="18"/>
    </row>
    <row r="285" spans="2:31" ht="14.25" customHeight="1" x14ac:dyDescent="0.2">
      <c r="B285" s="24">
        <v>358</v>
      </c>
      <c r="C285" s="20" t="s">
        <v>152</v>
      </c>
      <c r="D285" s="28"/>
      <c r="E285" s="19"/>
      <c r="F285" s="61">
        <f>F286</f>
        <v>363</v>
      </c>
      <c r="G285" s="39" t="s">
        <v>54</v>
      </c>
      <c r="H285" s="26">
        <f>H286</f>
        <v>0</v>
      </c>
      <c r="I285" s="39" t="s">
        <v>54</v>
      </c>
      <c r="J285" s="26">
        <f>J286</f>
        <v>0</v>
      </c>
      <c r="K285" s="39" t="s">
        <v>54</v>
      </c>
      <c r="L285" s="26">
        <f>L286</f>
        <v>121</v>
      </c>
      <c r="M285" s="39"/>
      <c r="N285" s="26">
        <f>N286</f>
        <v>0</v>
      </c>
      <c r="O285" s="39" t="s">
        <v>54</v>
      </c>
      <c r="P285" s="26">
        <f>P286</f>
        <v>0</v>
      </c>
      <c r="Q285" s="39" t="s">
        <v>54</v>
      </c>
      <c r="R285" s="26">
        <f>R286</f>
        <v>121</v>
      </c>
      <c r="S285" s="39" t="s">
        <v>54</v>
      </c>
      <c r="T285" s="26">
        <f>T286</f>
        <v>0</v>
      </c>
      <c r="U285" s="39" t="s">
        <v>54</v>
      </c>
      <c r="V285" s="26">
        <f>V286</f>
        <v>0</v>
      </c>
      <c r="W285" s="39" t="s">
        <v>54</v>
      </c>
      <c r="X285" s="26">
        <f>X286</f>
        <v>121</v>
      </c>
      <c r="Y285" s="39" t="s">
        <v>54</v>
      </c>
      <c r="Z285" s="26">
        <f>Z286</f>
        <v>0</v>
      </c>
      <c r="AA285" s="39" t="s">
        <v>54</v>
      </c>
      <c r="AB285" s="26">
        <f>AB286</f>
        <v>0</v>
      </c>
      <c r="AC285" s="39" t="s">
        <v>54</v>
      </c>
      <c r="AD285" s="26">
        <f>AD286</f>
        <v>0</v>
      </c>
      <c r="AE285" s="18"/>
    </row>
    <row r="286" spans="2:31" ht="13.5" customHeight="1" x14ac:dyDescent="0.2">
      <c r="B286" s="24"/>
      <c r="C286" s="91" t="s">
        <v>153</v>
      </c>
      <c r="D286" s="28">
        <f t="shared" si="26"/>
        <v>3</v>
      </c>
      <c r="E286" s="33" t="s">
        <v>107</v>
      </c>
      <c r="F286" s="30">
        <f>SUM(H286,J286,L286,N286,P286,R286,T286,V286,X286,Z286,AB286,AD286)</f>
        <v>363</v>
      </c>
      <c r="G286" s="32">
        <v>0</v>
      </c>
      <c r="H286" s="57">
        <v>0</v>
      </c>
      <c r="I286" s="32">
        <v>0</v>
      </c>
      <c r="J286" s="57">
        <v>0</v>
      </c>
      <c r="K286" s="32">
        <v>1</v>
      </c>
      <c r="L286" s="57">
        <v>121</v>
      </c>
      <c r="M286" s="32">
        <v>0</v>
      </c>
      <c r="N286" s="57">
        <v>0</v>
      </c>
      <c r="O286" s="32">
        <v>0</v>
      </c>
      <c r="P286" s="57">
        <v>0</v>
      </c>
      <c r="Q286" s="32">
        <v>1</v>
      </c>
      <c r="R286" s="57">
        <v>121</v>
      </c>
      <c r="S286" s="32">
        <v>0</v>
      </c>
      <c r="T286" s="57">
        <v>0</v>
      </c>
      <c r="U286" s="32">
        <v>0</v>
      </c>
      <c r="V286" s="57">
        <v>0</v>
      </c>
      <c r="W286" s="32">
        <v>1</v>
      </c>
      <c r="X286" s="57">
        <v>121</v>
      </c>
      <c r="Y286" s="32">
        <v>0</v>
      </c>
      <c r="Z286" s="57">
        <v>0</v>
      </c>
      <c r="AA286" s="32">
        <v>0</v>
      </c>
      <c r="AB286" s="57">
        <v>0</v>
      </c>
      <c r="AC286" s="32">
        <v>0</v>
      </c>
      <c r="AD286" s="57">
        <v>0</v>
      </c>
      <c r="AE286" s="18"/>
    </row>
    <row r="287" spans="2:31" ht="12" customHeight="1" x14ac:dyDescent="0.2">
      <c r="B287" s="24">
        <v>359</v>
      </c>
      <c r="C287" s="20" t="s">
        <v>154</v>
      </c>
      <c r="D287" s="28"/>
      <c r="E287" s="19"/>
      <c r="F287" s="25">
        <f>F288</f>
        <v>23600</v>
      </c>
      <c r="G287" s="39"/>
      <c r="H287" s="26">
        <f>H288</f>
        <v>0</v>
      </c>
      <c r="I287" s="39"/>
      <c r="J287" s="26">
        <f>J288</f>
        <v>11800</v>
      </c>
      <c r="K287" s="39"/>
      <c r="L287" s="26">
        <f>L288</f>
        <v>0</v>
      </c>
      <c r="M287" s="39"/>
      <c r="N287" s="26">
        <f>N288</f>
        <v>0</v>
      </c>
      <c r="O287" s="39"/>
      <c r="P287" s="26">
        <f>P288</f>
        <v>0</v>
      </c>
      <c r="Q287" s="39" t="s">
        <v>54</v>
      </c>
      <c r="R287" s="26">
        <f>R288</f>
        <v>0</v>
      </c>
      <c r="S287" s="39"/>
      <c r="T287" s="26">
        <f>T288</f>
        <v>11800</v>
      </c>
      <c r="U287" s="39"/>
      <c r="V287" s="26">
        <f>V288</f>
        <v>0</v>
      </c>
      <c r="W287" s="39"/>
      <c r="X287" s="26">
        <f>X288</f>
        <v>0</v>
      </c>
      <c r="Y287" s="39"/>
      <c r="Z287" s="26">
        <f>Z288</f>
        <v>0</v>
      </c>
      <c r="AA287" s="39"/>
      <c r="AB287" s="26">
        <f>AB288</f>
        <v>0</v>
      </c>
      <c r="AC287" s="39"/>
      <c r="AD287" s="26">
        <f>AD288</f>
        <v>0</v>
      </c>
      <c r="AE287" s="18"/>
    </row>
    <row r="288" spans="2:31" ht="13.5" customHeight="1" x14ac:dyDescent="0.2">
      <c r="B288" s="24"/>
      <c r="C288" s="91" t="s">
        <v>155</v>
      </c>
      <c r="D288" s="28">
        <f t="shared" si="26"/>
        <v>2</v>
      </c>
      <c r="E288" s="29" t="s">
        <v>107</v>
      </c>
      <c r="F288" s="30">
        <f>SUM(H288,J288,L288,N288,P288,R288,T288,V288,X288,Z288,AB288,AD288)</f>
        <v>23600</v>
      </c>
      <c r="G288" s="32">
        <v>0</v>
      </c>
      <c r="H288" s="57">
        <v>0</v>
      </c>
      <c r="I288" s="32">
        <v>1</v>
      </c>
      <c r="J288" s="57">
        <v>11800</v>
      </c>
      <c r="K288" s="32">
        <v>0</v>
      </c>
      <c r="L288" s="57">
        <v>0</v>
      </c>
      <c r="M288" s="32">
        <v>0</v>
      </c>
      <c r="N288" s="57">
        <v>0</v>
      </c>
      <c r="O288" s="32">
        <v>0</v>
      </c>
      <c r="P288" s="57">
        <v>0</v>
      </c>
      <c r="Q288" s="32">
        <v>0</v>
      </c>
      <c r="R288" s="57">
        <v>0</v>
      </c>
      <c r="S288" s="32">
        <v>1</v>
      </c>
      <c r="T288" s="57">
        <v>11800</v>
      </c>
      <c r="U288" s="32">
        <v>0</v>
      </c>
      <c r="V288" s="57">
        <v>0</v>
      </c>
      <c r="W288" s="32">
        <v>0</v>
      </c>
      <c r="X288" s="57">
        <v>0</v>
      </c>
      <c r="Y288" s="32">
        <v>0</v>
      </c>
      <c r="Z288" s="57">
        <v>0</v>
      </c>
      <c r="AA288" s="32">
        <v>0</v>
      </c>
      <c r="AB288" s="57">
        <v>0</v>
      </c>
      <c r="AC288" s="32">
        <v>0</v>
      </c>
      <c r="AD288" s="57">
        <v>0</v>
      </c>
      <c r="AE288" s="18"/>
    </row>
    <row r="289" spans="2:31" ht="24" customHeight="1" x14ac:dyDescent="0.2">
      <c r="B289" s="19">
        <v>3600</v>
      </c>
      <c r="C289" s="20" t="s">
        <v>156</v>
      </c>
      <c r="D289" s="34"/>
      <c r="E289" s="19"/>
      <c r="F289" s="43">
        <f>SUM(F290,F292)</f>
        <v>152600</v>
      </c>
      <c r="G289" s="41" t="s">
        <v>54</v>
      </c>
      <c r="H289" s="42">
        <f>SUM(H290+H292)</f>
        <v>12500</v>
      </c>
      <c r="I289" s="41" t="s">
        <v>54</v>
      </c>
      <c r="J289" s="42">
        <f>SUM(J290+J292)</f>
        <v>12500</v>
      </c>
      <c r="K289" s="41" t="s">
        <v>54</v>
      </c>
      <c r="L289" s="42">
        <f>SUM(L290+L292)</f>
        <v>12500</v>
      </c>
      <c r="M289" s="41"/>
      <c r="N289" s="42">
        <f>SUM(N290+N292)</f>
        <v>12500</v>
      </c>
      <c r="O289" s="41"/>
      <c r="P289" s="42">
        <f>SUM(P290+P292)</f>
        <v>15100</v>
      </c>
      <c r="Q289" s="41"/>
      <c r="R289" s="42">
        <f>SUM(R290+R292)</f>
        <v>12500</v>
      </c>
      <c r="S289" s="41"/>
      <c r="T289" s="42">
        <f>SUM(T290+T292)</f>
        <v>12500</v>
      </c>
      <c r="U289" s="41"/>
      <c r="V289" s="42">
        <f>SUM(V290+V292)</f>
        <v>12500</v>
      </c>
      <c r="W289" s="41"/>
      <c r="X289" s="42">
        <f>SUM(X290+X292)</f>
        <v>12500</v>
      </c>
      <c r="Y289" s="41"/>
      <c r="Z289" s="42">
        <f>SUM(Z290+Z292)</f>
        <v>12500</v>
      </c>
      <c r="AA289" s="41"/>
      <c r="AB289" s="42">
        <f>SUM(AB290+AB292)</f>
        <v>12500</v>
      </c>
      <c r="AC289" s="41"/>
      <c r="AD289" s="42">
        <f>SUM(AD290+AD292)</f>
        <v>12500</v>
      </c>
      <c r="AE289" s="18"/>
    </row>
    <row r="290" spans="2:31" ht="36.75" customHeight="1" x14ac:dyDescent="0.2">
      <c r="B290" s="24">
        <v>361</v>
      </c>
      <c r="C290" s="20" t="s">
        <v>157</v>
      </c>
      <c r="D290" s="28"/>
      <c r="E290" s="19"/>
      <c r="F290" s="25">
        <f>F291</f>
        <v>150000</v>
      </c>
      <c r="G290" s="39" t="s">
        <v>54</v>
      </c>
      <c r="H290" s="26">
        <f>H291</f>
        <v>12500</v>
      </c>
      <c r="I290" s="39" t="s">
        <v>54</v>
      </c>
      <c r="J290" s="26">
        <f>J291</f>
        <v>12500</v>
      </c>
      <c r="K290" s="39" t="s">
        <v>54</v>
      </c>
      <c r="L290" s="26">
        <f>L291</f>
        <v>12500</v>
      </c>
      <c r="M290" s="39"/>
      <c r="N290" s="26">
        <f>N291</f>
        <v>12500</v>
      </c>
      <c r="O290" s="39"/>
      <c r="P290" s="26">
        <f>P291</f>
        <v>12500</v>
      </c>
      <c r="Q290" s="39"/>
      <c r="R290" s="26">
        <f>R291</f>
        <v>12500</v>
      </c>
      <c r="S290" s="39"/>
      <c r="T290" s="26">
        <f>T291</f>
        <v>12500</v>
      </c>
      <c r="U290" s="39"/>
      <c r="V290" s="26">
        <f>V291</f>
        <v>12500</v>
      </c>
      <c r="W290" s="39"/>
      <c r="X290" s="26">
        <f>X291</f>
        <v>12500</v>
      </c>
      <c r="Y290" s="39"/>
      <c r="Z290" s="26">
        <f>Z291</f>
        <v>12500</v>
      </c>
      <c r="AA290" s="39"/>
      <c r="AB290" s="26">
        <f>AB291</f>
        <v>12500</v>
      </c>
      <c r="AC290" s="39"/>
      <c r="AD290" s="26">
        <f>AD291</f>
        <v>12500</v>
      </c>
      <c r="AE290" s="18"/>
    </row>
    <row r="291" spans="2:31" ht="24" customHeight="1" x14ac:dyDescent="0.2">
      <c r="B291" s="24"/>
      <c r="C291" s="91" t="s">
        <v>158</v>
      </c>
      <c r="D291" s="28">
        <f t="shared" si="26"/>
        <v>12</v>
      </c>
      <c r="E291" s="33" t="s">
        <v>107</v>
      </c>
      <c r="F291" s="30">
        <f>SUM(H291,J291,L291,N291,P291,R291,T291,V291,X291,Z291,AB291,AD291)</f>
        <v>150000</v>
      </c>
      <c r="G291" s="32">
        <v>1</v>
      </c>
      <c r="H291" s="31">
        <v>12500</v>
      </c>
      <c r="I291" s="32">
        <v>1</v>
      </c>
      <c r="J291" s="31">
        <v>12500</v>
      </c>
      <c r="K291" s="32">
        <v>1</v>
      </c>
      <c r="L291" s="31">
        <v>12500</v>
      </c>
      <c r="M291" s="32">
        <v>1</v>
      </c>
      <c r="N291" s="31">
        <v>12500</v>
      </c>
      <c r="O291" s="32">
        <v>1</v>
      </c>
      <c r="P291" s="31">
        <v>12500</v>
      </c>
      <c r="Q291" s="32">
        <v>1</v>
      </c>
      <c r="R291" s="31">
        <v>12500</v>
      </c>
      <c r="S291" s="32">
        <v>1</v>
      </c>
      <c r="T291" s="31">
        <v>12500</v>
      </c>
      <c r="U291" s="32">
        <v>1</v>
      </c>
      <c r="V291" s="31">
        <v>12500</v>
      </c>
      <c r="W291" s="32">
        <v>1</v>
      </c>
      <c r="X291" s="31">
        <v>12500</v>
      </c>
      <c r="Y291" s="32">
        <v>1</v>
      </c>
      <c r="Z291" s="31">
        <v>12500</v>
      </c>
      <c r="AA291" s="32">
        <v>1</v>
      </c>
      <c r="AB291" s="31">
        <v>12500</v>
      </c>
      <c r="AC291" s="32">
        <v>1</v>
      </c>
      <c r="AD291" s="31">
        <v>12500</v>
      </c>
      <c r="AE291" s="18"/>
    </row>
    <row r="292" spans="2:31" ht="15" customHeight="1" x14ac:dyDescent="0.2">
      <c r="B292" s="24">
        <v>364</v>
      </c>
      <c r="C292" s="20" t="s">
        <v>159</v>
      </c>
      <c r="D292" s="28"/>
      <c r="E292" s="19"/>
      <c r="F292" s="25">
        <f>F293</f>
        <v>2600</v>
      </c>
      <c r="G292" s="39" t="s">
        <v>54</v>
      </c>
      <c r="H292" s="26">
        <f>H293</f>
        <v>0</v>
      </c>
      <c r="I292" s="39" t="s">
        <v>54</v>
      </c>
      <c r="J292" s="26">
        <f>J293</f>
        <v>0</v>
      </c>
      <c r="K292" s="39" t="s">
        <v>54</v>
      </c>
      <c r="L292" s="26">
        <f>L293</f>
        <v>0</v>
      </c>
      <c r="M292" s="39" t="s">
        <v>54</v>
      </c>
      <c r="N292" s="26">
        <f>N293</f>
        <v>0</v>
      </c>
      <c r="O292" s="39" t="s">
        <v>54</v>
      </c>
      <c r="P292" s="26">
        <f>P293</f>
        <v>2600</v>
      </c>
      <c r="Q292" s="39" t="s">
        <v>54</v>
      </c>
      <c r="R292" s="26">
        <f>R293</f>
        <v>0</v>
      </c>
      <c r="S292" s="39" t="s">
        <v>54</v>
      </c>
      <c r="T292" s="26">
        <f>T293</f>
        <v>0</v>
      </c>
      <c r="U292" s="39" t="s">
        <v>54</v>
      </c>
      <c r="V292" s="26">
        <f>V293</f>
        <v>0</v>
      </c>
      <c r="W292" s="39" t="s">
        <v>54</v>
      </c>
      <c r="X292" s="26">
        <f>X293</f>
        <v>0</v>
      </c>
      <c r="Y292" s="39" t="s">
        <v>54</v>
      </c>
      <c r="Z292" s="26">
        <f>Z293</f>
        <v>0</v>
      </c>
      <c r="AA292" s="39" t="s">
        <v>54</v>
      </c>
      <c r="AB292" s="26">
        <f>AB293</f>
        <v>0</v>
      </c>
      <c r="AC292" s="39"/>
      <c r="AD292" s="26">
        <f>AD293</f>
        <v>0</v>
      </c>
      <c r="AE292" s="18"/>
    </row>
    <row r="293" spans="2:31" ht="25.5" customHeight="1" x14ac:dyDescent="0.2">
      <c r="B293" s="24"/>
      <c r="C293" s="91" t="s">
        <v>160</v>
      </c>
      <c r="D293" s="28">
        <f t="shared" si="26"/>
        <v>1</v>
      </c>
      <c r="E293" s="29" t="s">
        <v>380</v>
      </c>
      <c r="F293" s="30">
        <f>SUM(H293,J293,L293,N293,P293,R293,T293,V293,X293,Z293,AB293,AD293)</f>
        <v>2600</v>
      </c>
      <c r="G293" s="32">
        <v>0</v>
      </c>
      <c r="H293" s="31">
        <v>0</v>
      </c>
      <c r="I293" s="32">
        <v>0</v>
      </c>
      <c r="J293" s="31">
        <v>0</v>
      </c>
      <c r="K293" s="32">
        <v>0</v>
      </c>
      <c r="L293" s="31">
        <v>0</v>
      </c>
      <c r="M293" s="32">
        <v>0</v>
      </c>
      <c r="N293" s="31">
        <v>0</v>
      </c>
      <c r="O293" s="32">
        <v>1</v>
      </c>
      <c r="P293" s="31">
        <v>2600</v>
      </c>
      <c r="Q293" s="32">
        <v>0</v>
      </c>
      <c r="R293" s="31">
        <v>0</v>
      </c>
      <c r="S293" s="32">
        <v>0</v>
      </c>
      <c r="T293" s="31">
        <v>0</v>
      </c>
      <c r="U293" s="32">
        <v>0</v>
      </c>
      <c r="V293" s="31">
        <v>0</v>
      </c>
      <c r="W293" s="32">
        <v>0</v>
      </c>
      <c r="X293" s="31">
        <v>0</v>
      </c>
      <c r="Y293" s="32">
        <v>0</v>
      </c>
      <c r="Z293" s="31">
        <v>0</v>
      </c>
      <c r="AA293" s="32">
        <v>0</v>
      </c>
      <c r="AB293" s="31">
        <v>0</v>
      </c>
      <c r="AC293" s="32">
        <v>0</v>
      </c>
      <c r="AD293" s="31">
        <v>0</v>
      </c>
      <c r="AE293" s="18"/>
    </row>
    <row r="294" spans="2:31" ht="15" customHeight="1" x14ac:dyDescent="0.2">
      <c r="B294" s="19">
        <v>3700</v>
      </c>
      <c r="C294" s="20" t="s">
        <v>161</v>
      </c>
      <c r="D294" s="34"/>
      <c r="E294" s="19"/>
      <c r="F294" s="43">
        <f>SUM(F295,F297,F299,F301)</f>
        <v>319583.45</v>
      </c>
      <c r="G294" s="41" t="s">
        <v>54</v>
      </c>
      <c r="H294" s="43">
        <f>SUM(H295+H297+H299+H301)</f>
        <v>26677.78</v>
      </c>
      <c r="I294" s="41" t="s">
        <v>54</v>
      </c>
      <c r="J294" s="43">
        <f>SUM(J295+J297+J299+J301)</f>
        <v>22540.720000000001</v>
      </c>
      <c r="K294" s="41"/>
      <c r="L294" s="43">
        <f>SUM(L295+L297+L299+L301)</f>
        <v>26677.78</v>
      </c>
      <c r="M294" s="41"/>
      <c r="N294" s="43">
        <f>SUM(N295+N297+N299+N301)</f>
        <v>22340.720000000001</v>
      </c>
      <c r="O294" s="41"/>
      <c r="P294" s="43">
        <f>SUM(P295+P297+P299+P301)</f>
        <v>26877.78</v>
      </c>
      <c r="Q294" s="41"/>
      <c r="R294" s="43">
        <f>SUM(R295+R297+R299+R301)</f>
        <v>22340.720000000001</v>
      </c>
      <c r="S294" s="41"/>
      <c r="T294" s="43">
        <f>SUM(T295+T297+T299+T301)</f>
        <v>26677.78</v>
      </c>
      <c r="U294" s="41"/>
      <c r="V294" s="43">
        <f>SUM(V295+V297+V299+V301)</f>
        <v>30764.870000000003</v>
      </c>
      <c r="W294" s="41"/>
      <c r="X294" s="43">
        <f>SUM(X295+X297+X299+X301)</f>
        <v>26677.78</v>
      </c>
      <c r="Y294" s="41"/>
      <c r="Z294" s="43">
        <f>SUM(Z295+Z297+Z299+Z301)</f>
        <v>30564.870000000003</v>
      </c>
      <c r="AA294" s="41"/>
      <c r="AB294" s="43">
        <f>SUM(AB295+AB297+AB299+AB301)</f>
        <v>26677.78</v>
      </c>
      <c r="AC294" s="41"/>
      <c r="AD294" s="43">
        <f>SUM(AD295+AD297+AD299+AD301)</f>
        <v>30764.870000000003</v>
      </c>
      <c r="AE294" s="18"/>
    </row>
    <row r="295" spans="2:31" ht="15" customHeight="1" x14ac:dyDescent="0.2">
      <c r="B295" s="24">
        <v>371</v>
      </c>
      <c r="C295" s="20" t="s">
        <v>162</v>
      </c>
      <c r="D295" s="28"/>
      <c r="E295" s="19"/>
      <c r="F295" s="25">
        <f>F296</f>
        <v>74017.349999999991</v>
      </c>
      <c r="G295" s="39" t="s">
        <v>54</v>
      </c>
      <c r="H295" s="26">
        <f>H296</f>
        <v>8224.15</v>
      </c>
      <c r="I295" s="39" t="s">
        <v>54</v>
      </c>
      <c r="J295" s="26">
        <f>J296</f>
        <v>0</v>
      </c>
      <c r="K295" s="39"/>
      <c r="L295" s="26">
        <f>L296</f>
        <v>8224.15</v>
      </c>
      <c r="M295" s="39"/>
      <c r="N295" s="26">
        <f>N296</f>
        <v>0</v>
      </c>
      <c r="O295" s="39"/>
      <c r="P295" s="26">
        <f>P296</f>
        <v>8224.15</v>
      </c>
      <c r="Q295" s="39"/>
      <c r="R295" s="26">
        <f>R296</f>
        <v>0</v>
      </c>
      <c r="S295" s="39"/>
      <c r="T295" s="26">
        <f>T296</f>
        <v>8224.15</v>
      </c>
      <c r="U295" s="39"/>
      <c r="V295" s="26">
        <f>V296</f>
        <v>8224.15</v>
      </c>
      <c r="W295" s="39"/>
      <c r="X295" s="26">
        <f>X296</f>
        <v>8224.15</v>
      </c>
      <c r="Y295" s="39"/>
      <c r="Z295" s="26">
        <f>Z296</f>
        <v>8224.15</v>
      </c>
      <c r="AA295" s="39"/>
      <c r="AB295" s="26">
        <f>AB296</f>
        <v>8224.15</v>
      </c>
      <c r="AC295" s="39"/>
      <c r="AD295" s="26">
        <f>AD296</f>
        <v>8224.15</v>
      </c>
      <c r="AE295" s="18"/>
    </row>
    <row r="296" spans="2:31" ht="21.75" customHeight="1" x14ac:dyDescent="0.2">
      <c r="B296" s="24"/>
      <c r="C296" s="91" t="s">
        <v>163</v>
      </c>
      <c r="D296" s="28">
        <f t="shared" ref="D296:D343" si="30">G296+I296+K296+M296+O296+Q296+S296+U296+W296+Y296+AA296+AC296</f>
        <v>9</v>
      </c>
      <c r="E296" s="33" t="s">
        <v>236</v>
      </c>
      <c r="F296" s="30">
        <f>SUM(H296,J296,L296,N296,P296,R296,T296,V296,X296,Z296,AB296,AD296)</f>
        <v>74017.349999999991</v>
      </c>
      <c r="G296" s="32">
        <v>1</v>
      </c>
      <c r="H296" s="31">
        <v>8224.15</v>
      </c>
      <c r="I296" s="32">
        <v>0</v>
      </c>
      <c r="J296" s="31">
        <v>0</v>
      </c>
      <c r="K296" s="32">
        <v>1</v>
      </c>
      <c r="L296" s="31">
        <v>8224.15</v>
      </c>
      <c r="M296" s="32">
        <v>0</v>
      </c>
      <c r="N296" s="31">
        <v>0</v>
      </c>
      <c r="O296" s="32">
        <v>1</v>
      </c>
      <c r="P296" s="31">
        <v>8224.15</v>
      </c>
      <c r="Q296" s="32">
        <v>0</v>
      </c>
      <c r="R296" s="31">
        <v>0</v>
      </c>
      <c r="S296" s="32">
        <v>1</v>
      </c>
      <c r="T296" s="31">
        <v>8224.15</v>
      </c>
      <c r="U296" s="32">
        <v>1</v>
      </c>
      <c r="V296" s="31">
        <v>8224.15</v>
      </c>
      <c r="W296" s="32">
        <v>1</v>
      </c>
      <c r="X296" s="31">
        <v>8224.15</v>
      </c>
      <c r="Y296" s="32">
        <v>1</v>
      </c>
      <c r="Z296" s="31">
        <v>8224.15</v>
      </c>
      <c r="AA296" s="32">
        <v>1</v>
      </c>
      <c r="AB296" s="31">
        <v>8224.15</v>
      </c>
      <c r="AC296" s="32">
        <v>1</v>
      </c>
      <c r="AD296" s="31">
        <v>8224.15</v>
      </c>
      <c r="AE296" s="18"/>
    </row>
    <row r="297" spans="2:31" ht="15.75" customHeight="1" x14ac:dyDescent="0.2">
      <c r="B297" s="24">
        <v>372</v>
      </c>
      <c r="C297" s="20" t="s">
        <v>164</v>
      </c>
      <c r="D297" s="34"/>
      <c r="E297" s="19"/>
      <c r="F297" s="25">
        <f>F298</f>
        <v>23322.54</v>
      </c>
      <c r="G297" s="41" t="s">
        <v>54</v>
      </c>
      <c r="H297" s="42">
        <f>H298</f>
        <v>0</v>
      </c>
      <c r="I297" s="41" t="s">
        <v>54</v>
      </c>
      <c r="J297" s="42">
        <f>J298</f>
        <v>3887.09</v>
      </c>
      <c r="K297" s="41" t="s">
        <v>54</v>
      </c>
      <c r="L297" s="42">
        <f>L298</f>
        <v>0</v>
      </c>
      <c r="M297" s="41" t="s">
        <v>54</v>
      </c>
      <c r="N297" s="42">
        <f>N298</f>
        <v>3887.09</v>
      </c>
      <c r="O297" s="41" t="s">
        <v>54</v>
      </c>
      <c r="P297" s="42">
        <f>P298</f>
        <v>0</v>
      </c>
      <c r="Q297" s="41" t="s">
        <v>54</v>
      </c>
      <c r="R297" s="42">
        <f>R298</f>
        <v>3887.09</v>
      </c>
      <c r="S297" s="41" t="s">
        <v>54</v>
      </c>
      <c r="T297" s="42">
        <f>T298</f>
        <v>0</v>
      </c>
      <c r="U297" s="41" t="s">
        <v>54</v>
      </c>
      <c r="V297" s="42">
        <f>V298</f>
        <v>3887.09</v>
      </c>
      <c r="W297" s="41" t="s">
        <v>54</v>
      </c>
      <c r="X297" s="42">
        <f>X298</f>
        <v>0</v>
      </c>
      <c r="Y297" s="41" t="s">
        <v>54</v>
      </c>
      <c r="Z297" s="42">
        <f>Z298</f>
        <v>3887.09</v>
      </c>
      <c r="AA297" s="41" t="s">
        <v>54</v>
      </c>
      <c r="AB297" s="42">
        <f>AB298</f>
        <v>0</v>
      </c>
      <c r="AC297" s="41" t="s">
        <v>54</v>
      </c>
      <c r="AD297" s="42">
        <f>AD298</f>
        <v>3887.09</v>
      </c>
      <c r="AE297" s="18"/>
    </row>
    <row r="298" spans="2:31" ht="24" customHeight="1" x14ac:dyDescent="0.2">
      <c r="B298" s="24"/>
      <c r="C298" s="91" t="s">
        <v>165</v>
      </c>
      <c r="D298" s="34">
        <f t="shared" si="30"/>
        <v>22</v>
      </c>
      <c r="E298" s="33" t="s">
        <v>236</v>
      </c>
      <c r="F298" s="37">
        <f>SUM(H298,J298,L298,N298,P298,R298,T298,V298,X298,Z298,AB298,AD298)</f>
        <v>23322.54</v>
      </c>
      <c r="G298" s="44">
        <v>0</v>
      </c>
      <c r="H298" s="38">
        <v>0</v>
      </c>
      <c r="I298" s="44">
        <v>2</v>
      </c>
      <c r="J298" s="38">
        <v>3887.09</v>
      </c>
      <c r="K298" s="44">
        <v>0</v>
      </c>
      <c r="L298" s="38">
        <v>0</v>
      </c>
      <c r="M298" s="44">
        <v>4</v>
      </c>
      <c r="N298" s="38">
        <v>3887.09</v>
      </c>
      <c r="O298" s="44">
        <v>0</v>
      </c>
      <c r="P298" s="38">
        <v>0</v>
      </c>
      <c r="Q298" s="44">
        <v>4</v>
      </c>
      <c r="R298" s="38">
        <v>3887.09</v>
      </c>
      <c r="S298" s="44">
        <v>0</v>
      </c>
      <c r="T298" s="38">
        <v>0</v>
      </c>
      <c r="U298" s="44">
        <v>4</v>
      </c>
      <c r="V298" s="38">
        <v>3887.09</v>
      </c>
      <c r="W298" s="44">
        <v>0</v>
      </c>
      <c r="X298" s="38">
        <v>0</v>
      </c>
      <c r="Y298" s="44">
        <v>4</v>
      </c>
      <c r="Z298" s="38">
        <v>3887.09</v>
      </c>
      <c r="AA298" s="44">
        <v>0</v>
      </c>
      <c r="AB298" s="38">
        <v>0</v>
      </c>
      <c r="AC298" s="44">
        <v>4</v>
      </c>
      <c r="AD298" s="38">
        <v>3887.09</v>
      </c>
      <c r="AE298" s="18"/>
    </row>
    <row r="299" spans="2:31" ht="12.75" customHeight="1" x14ac:dyDescent="0.2">
      <c r="B299" s="24">
        <v>375</v>
      </c>
      <c r="C299" s="20" t="s">
        <v>166</v>
      </c>
      <c r="D299" s="34"/>
      <c r="E299" s="19"/>
      <c r="F299" s="25">
        <f>F300</f>
        <v>221443.56000000003</v>
      </c>
      <c r="G299" s="41" t="s">
        <v>54</v>
      </c>
      <c r="H299" s="42">
        <f>H300</f>
        <v>18453.63</v>
      </c>
      <c r="I299" s="41" t="s">
        <v>54</v>
      </c>
      <c r="J299" s="42">
        <f>J300</f>
        <v>18453.63</v>
      </c>
      <c r="K299" s="41" t="s">
        <v>54</v>
      </c>
      <c r="L299" s="42">
        <f>L300</f>
        <v>18453.63</v>
      </c>
      <c r="M299" s="41" t="s">
        <v>54</v>
      </c>
      <c r="N299" s="42">
        <f>N300</f>
        <v>18453.63</v>
      </c>
      <c r="O299" s="41" t="s">
        <v>54</v>
      </c>
      <c r="P299" s="42">
        <f>P300</f>
        <v>18453.63</v>
      </c>
      <c r="Q299" s="41" t="s">
        <v>54</v>
      </c>
      <c r="R299" s="42">
        <f>R300</f>
        <v>18453.63</v>
      </c>
      <c r="S299" s="41" t="s">
        <v>54</v>
      </c>
      <c r="T299" s="42">
        <f>T300</f>
        <v>18453.63</v>
      </c>
      <c r="U299" s="41" t="s">
        <v>54</v>
      </c>
      <c r="V299" s="42">
        <f>V300</f>
        <v>18453.63</v>
      </c>
      <c r="W299" s="41" t="s">
        <v>54</v>
      </c>
      <c r="X299" s="42">
        <f>X300</f>
        <v>18453.63</v>
      </c>
      <c r="Y299" s="41" t="s">
        <v>54</v>
      </c>
      <c r="Z299" s="42">
        <f>Z300</f>
        <v>18453.63</v>
      </c>
      <c r="AA299" s="41" t="s">
        <v>54</v>
      </c>
      <c r="AB299" s="42">
        <f>AB300</f>
        <v>18453.63</v>
      </c>
      <c r="AC299" s="41" t="s">
        <v>54</v>
      </c>
      <c r="AD299" s="42">
        <f>AD300</f>
        <v>18453.63</v>
      </c>
      <c r="AE299" s="18"/>
    </row>
    <row r="300" spans="2:31" ht="24.75" customHeight="1" x14ac:dyDescent="0.2">
      <c r="B300" s="24"/>
      <c r="C300" s="91" t="s">
        <v>167</v>
      </c>
      <c r="D300" s="34">
        <f t="shared" si="30"/>
        <v>120</v>
      </c>
      <c r="E300" s="33" t="s">
        <v>237</v>
      </c>
      <c r="F300" s="37">
        <f>H300+J300+L300+N300+P300+R300+T300+V300+X300+Z300+AB300+AD300</f>
        <v>221443.56000000003</v>
      </c>
      <c r="G300" s="44">
        <v>10</v>
      </c>
      <c r="H300" s="38">
        <v>18453.63</v>
      </c>
      <c r="I300" s="44">
        <v>10</v>
      </c>
      <c r="J300" s="38">
        <v>18453.63</v>
      </c>
      <c r="K300" s="44">
        <v>10</v>
      </c>
      <c r="L300" s="38">
        <v>18453.63</v>
      </c>
      <c r="M300" s="44">
        <v>10</v>
      </c>
      <c r="N300" s="38">
        <v>18453.63</v>
      </c>
      <c r="O300" s="44">
        <v>10</v>
      </c>
      <c r="P300" s="38">
        <v>18453.63</v>
      </c>
      <c r="Q300" s="44">
        <v>10</v>
      </c>
      <c r="R300" s="38">
        <v>18453.63</v>
      </c>
      <c r="S300" s="44">
        <v>10</v>
      </c>
      <c r="T300" s="38">
        <v>18453.63</v>
      </c>
      <c r="U300" s="44">
        <v>10</v>
      </c>
      <c r="V300" s="38">
        <v>18453.63</v>
      </c>
      <c r="W300" s="44">
        <v>10</v>
      </c>
      <c r="X300" s="38">
        <v>18453.63</v>
      </c>
      <c r="Y300" s="44">
        <v>10</v>
      </c>
      <c r="Z300" s="38">
        <v>18453.63</v>
      </c>
      <c r="AA300" s="44">
        <v>10</v>
      </c>
      <c r="AB300" s="38">
        <v>18453.63</v>
      </c>
      <c r="AC300" s="44">
        <v>10</v>
      </c>
      <c r="AD300" s="38">
        <v>18453.63</v>
      </c>
      <c r="AE300" s="18"/>
    </row>
    <row r="301" spans="2:31" ht="16.5" customHeight="1" x14ac:dyDescent="0.2">
      <c r="B301" s="24">
        <v>379</v>
      </c>
      <c r="C301" s="20" t="s">
        <v>168</v>
      </c>
      <c r="D301" s="34"/>
      <c r="E301" s="19"/>
      <c r="F301" s="25">
        <f>F302</f>
        <v>800</v>
      </c>
      <c r="G301" s="41" t="s">
        <v>54</v>
      </c>
      <c r="H301" s="42">
        <f>H302</f>
        <v>0</v>
      </c>
      <c r="I301" s="41" t="s">
        <v>54</v>
      </c>
      <c r="J301" s="42">
        <f>J302</f>
        <v>200</v>
      </c>
      <c r="K301" s="41" t="s">
        <v>54</v>
      </c>
      <c r="L301" s="42">
        <f>L302</f>
        <v>0</v>
      </c>
      <c r="M301" s="41" t="s">
        <v>54</v>
      </c>
      <c r="N301" s="42">
        <f>N302</f>
        <v>0</v>
      </c>
      <c r="O301" s="41" t="s">
        <v>54</v>
      </c>
      <c r="P301" s="42">
        <f>P302</f>
        <v>200</v>
      </c>
      <c r="Q301" s="41" t="s">
        <v>54</v>
      </c>
      <c r="R301" s="42">
        <f>R302</f>
        <v>0</v>
      </c>
      <c r="S301" s="41" t="s">
        <v>54</v>
      </c>
      <c r="T301" s="42">
        <f>T302</f>
        <v>0</v>
      </c>
      <c r="U301" s="41" t="s">
        <v>54</v>
      </c>
      <c r="V301" s="42">
        <f>V302</f>
        <v>200</v>
      </c>
      <c r="W301" s="41" t="s">
        <v>54</v>
      </c>
      <c r="X301" s="42">
        <f>X302</f>
        <v>0</v>
      </c>
      <c r="Y301" s="41" t="s">
        <v>54</v>
      </c>
      <c r="Z301" s="42">
        <f>Z302</f>
        <v>0</v>
      </c>
      <c r="AA301" s="41" t="s">
        <v>54</v>
      </c>
      <c r="AB301" s="42">
        <f>AB302</f>
        <v>0</v>
      </c>
      <c r="AC301" s="41" t="s">
        <v>54</v>
      </c>
      <c r="AD301" s="42">
        <f>AD302</f>
        <v>200</v>
      </c>
      <c r="AE301" s="18"/>
    </row>
    <row r="302" spans="2:31" ht="15.75" customHeight="1" x14ac:dyDescent="0.2">
      <c r="B302" s="24"/>
      <c r="C302" s="91" t="s">
        <v>169</v>
      </c>
      <c r="D302" s="28">
        <f t="shared" si="30"/>
        <v>4</v>
      </c>
      <c r="E302" s="33" t="s">
        <v>107</v>
      </c>
      <c r="F302" s="30">
        <f>SUM(H302,J302,L302,N302,P302,R302,T302,V302,X302,Z302,AB302,AD302)</f>
        <v>800</v>
      </c>
      <c r="G302" s="32">
        <v>0</v>
      </c>
      <c r="H302" s="31">
        <v>0</v>
      </c>
      <c r="I302" s="32">
        <v>1</v>
      </c>
      <c r="J302" s="31">
        <v>200</v>
      </c>
      <c r="K302" s="32">
        <v>0</v>
      </c>
      <c r="L302" s="31">
        <v>0</v>
      </c>
      <c r="M302" s="32">
        <v>0</v>
      </c>
      <c r="N302" s="31">
        <v>0</v>
      </c>
      <c r="O302" s="32">
        <v>1</v>
      </c>
      <c r="P302" s="31">
        <v>200</v>
      </c>
      <c r="Q302" s="32">
        <v>0</v>
      </c>
      <c r="R302" s="31">
        <v>0</v>
      </c>
      <c r="S302" s="32">
        <v>0</v>
      </c>
      <c r="T302" s="31">
        <v>0</v>
      </c>
      <c r="U302" s="32">
        <v>1</v>
      </c>
      <c r="V302" s="31">
        <v>200</v>
      </c>
      <c r="W302" s="32">
        <v>0</v>
      </c>
      <c r="X302" s="31">
        <v>0</v>
      </c>
      <c r="Y302" s="32">
        <v>0</v>
      </c>
      <c r="Z302" s="31">
        <v>0</v>
      </c>
      <c r="AA302" s="32">
        <v>0</v>
      </c>
      <c r="AB302" s="31">
        <v>0</v>
      </c>
      <c r="AC302" s="32">
        <v>1</v>
      </c>
      <c r="AD302" s="31">
        <v>200</v>
      </c>
      <c r="AE302" s="18"/>
    </row>
    <row r="303" spans="2:31" ht="14.25" customHeight="1" x14ac:dyDescent="0.2">
      <c r="B303" s="19">
        <v>3800</v>
      </c>
      <c r="C303" s="20" t="s">
        <v>170</v>
      </c>
      <c r="D303" s="28"/>
      <c r="E303" s="19"/>
      <c r="F303" s="43">
        <f>SUM(F304,F306,F308,F310,F312)</f>
        <v>184282.31</v>
      </c>
      <c r="G303" s="41" t="s">
        <v>54</v>
      </c>
      <c r="H303" s="43">
        <f>SUM(H304+H306+H308+H310+H312)</f>
        <v>0</v>
      </c>
      <c r="I303" s="62" t="s">
        <v>54</v>
      </c>
      <c r="J303" s="43">
        <f>SUM(J304+J306+J308+J310+J312)</f>
        <v>20219.37</v>
      </c>
      <c r="K303" s="41"/>
      <c r="L303" s="43">
        <f>SUM(L304+L306+L308+L310+L312)</f>
        <v>12592.34</v>
      </c>
      <c r="M303" s="41"/>
      <c r="N303" s="43">
        <f>SUM(N304+N306+N308+N310+N312)</f>
        <v>0</v>
      </c>
      <c r="O303" s="41"/>
      <c r="P303" s="43">
        <f>SUM(P304+P306+P308+P310+P312)</f>
        <v>5238.12</v>
      </c>
      <c r="Q303" s="41"/>
      <c r="R303" s="43">
        <f>SUM(R304+R306+R308+R310+R312)</f>
        <v>12923.59</v>
      </c>
      <c r="S303" s="41"/>
      <c r="T303" s="43">
        <f>SUM(T304+T306+T308+T310+T312)</f>
        <v>0</v>
      </c>
      <c r="U303" s="41"/>
      <c r="V303" s="43">
        <f>SUM(V304+V306+V308+V310+V312)</f>
        <v>12592.34</v>
      </c>
      <c r="W303" s="41"/>
      <c r="X303" s="43">
        <f>SUM(X304+X306+X308+X310+X312)</f>
        <v>12538.119999999999</v>
      </c>
      <c r="Y303" s="41"/>
      <c r="Z303" s="43">
        <f>SUM(Z304+Z306+Z308+Z310+Z312)</f>
        <v>52923.59</v>
      </c>
      <c r="AA303" s="41"/>
      <c r="AB303" s="43">
        <f>SUM(AB304+AB306+AB308+AB310+AB312)</f>
        <v>3831.25</v>
      </c>
      <c r="AC303" s="41"/>
      <c r="AD303" s="43">
        <f>SUM(AD304+AD306+AD308+AD310+AD312)</f>
        <v>51423.59</v>
      </c>
      <c r="AE303" s="18"/>
    </row>
    <row r="304" spans="2:31" ht="14.25" customHeight="1" x14ac:dyDescent="0.2">
      <c r="B304" s="24">
        <v>381</v>
      </c>
      <c r="C304" s="20" t="s">
        <v>171</v>
      </c>
      <c r="D304" s="34"/>
      <c r="E304" s="19"/>
      <c r="F304" s="25">
        <f>F305</f>
        <v>5214.3599999999997</v>
      </c>
      <c r="G304" s="41"/>
      <c r="H304" s="42">
        <f>H305</f>
        <v>0</v>
      </c>
      <c r="I304" s="41"/>
      <c r="J304" s="42">
        <f>J305</f>
        <v>1738.12</v>
      </c>
      <c r="K304" s="41"/>
      <c r="L304" s="42">
        <f>L305</f>
        <v>0</v>
      </c>
      <c r="M304" s="41"/>
      <c r="N304" s="42">
        <f>N305</f>
        <v>0</v>
      </c>
      <c r="O304" s="41"/>
      <c r="P304" s="42">
        <f>P305</f>
        <v>1738.12</v>
      </c>
      <c r="Q304" s="41"/>
      <c r="R304" s="42">
        <f>R305</f>
        <v>0</v>
      </c>
      <c r="S304" s="41"/>
      <c r="T304" s="42">
        <f>T305</f>
        <v>0</v>
      </c>
      <c r="U304" s="41"/>
      <c r="V304" s="42">
        <f>V305</f>
        <v>0</v>
      </c>
      <c r="W304" s="41"/>
      <c r="X304" s="42">
        <f>X305</f>
        <v>1738.12</v>
      </c>
      <c r="Y304" s="41"/>
      <c r="Z304" s="42">
        <f>Z305</f>
        <v>0</v>
      </c>
      <c r="AA304" s="41"/>
      <c r="AB304" s="42">
        <f>AB305</f>
        <v>0</v>
      </c>
      <c r="AC304" s="41"/>
      <c r="AD304" s="42">
        <f>AD305</f>
        <v>0</v>
      </c>
      <c r="AE304" s="18"/>
    </row>
    <row r="305" spans="2:31" ht="24.75" customHeight="1" x14ac:dyDescent="0.2">
      <c r="B305" s="24"/>
      <c r="C305" s="91" t="s">
        <v>172</v>
      </c>
      <c r="D305" s="28">
        <f t="shared" si="30"/>
        <v>3</v>
      </c>
      <c r="E305" s="33" t="s">
        <v>107</v>
      </c>
      <c r="F305" s="30">
        <f>SUM(H305,J305,L305,N305,P305,R305,T305,V305,X305,Z305,AB305,AD305)</f>
        <v>5214.3599999999997</v>
      </c>
      <c r="G305" s="44">
        <v>0</v>
      </c>
      <c r="H305" s="38">
        <v>0</v>
      </c>
      <c r="I305" s="44">
        <v>1</v>
      </c>
      <c r="J305" s="38">
        <v>1738.12</v>
      </c>
      <c r="K305" s="44">
        <v>0</v>
      </c>
      <c r="L305" s="38">
        <v>0</v>
      </c>
      <c r="M305" s="44">
        <v>0</v>
      </c>
      <c r="N305" s="38">
        <v>0</v>
      </c>
      <c r="O305" s="44">
        <v>1</v>
      </c>
      <c r="P305" s="38">
        <v>1738.12</v>
      </c>
      <c r="Q305" s="44">
        <v>0</v>
      </c>
      <c r="R305" s="38">
        <v>0</v>
      </c>
      <c r="S305" s="44">
        <v>0</v>
      </c>
      <c r="T305" s="38">
        <v>0</v>
      </c>
      <c r="U305" s="44">
        <v>0</v>
      </c>
      <c r="V305" s="38">
        <v>0</v>
      </c>
      <c r="W305" s="44">
        <v>1</v>
      </c>
      <c r="X305" s="38">
        <v>1738.12</v>
      </c>
      <c r="Y305" s="44">
        <v>0</v>
      </c>
      <c r="Z305" s="38">
        <v>0</v>
      </c>
      <c r="AA305" s="44">
        <v>0</v>
      </c>
      <c r="AB305" s="38">
        <v>0</v>
      </c>
      <c r="AC305" s="44">
        <v>0</v>
      </c>
      <c r="AD305" s="38">
        <v>0</v>
      </c>
      <c r="AE305" s="18"/>
    </row>
    <row r="306" spans="2:31" ht="13.5" customHeight="1" x14ac:dyDescent="0.2">
      <c r="B306" s="24">
        <v>382</v>
      </c>
      <c r="C306" s="20" t="s">
        <v>173</v>
      </c>
      <c r="D306" s="34"/>
      <c r="E306" s="19"/>
      <c r="F306" s="25">
        <f>F307</f>
        <v>75000</v>
      </c>
      <c r="G306" s="41">
        <v>0</v>
      </c>
      <c r="H306" s="43">
        <f>H307</f>
        <v>0</v>
      </c>
      <c r="I306" s="62" t="s">
        <v>54</v>
      </c>
      <c r="J306" s="43">
        <f>J307</f>
        <v>0</v>
      </c>
      <c r="K306" s="41" t="s">
        <v>54</v>
      </c>
      <c r="L306" s="43">
        <f>L307</f>
        <v>0</v>
      </c>
      <c r="M306" s="41" t="s">
        <v>54</v>
      </c>
      <c r="N306" s="43">
        <f>N307</f>
        <v>0</v>
      </c>
      <c r="O306" s="41" t="s">
        <v>54</v>
      </c>
      <c r="P306" s="43">
        <f>P307</f>
        <v>0</v>
      </c>
      <c r="Q306" s="41" t="s">
        <v>54</v>
      </c>
      <c r="R306" s="43">
        <f>R307</f>
        <v>0</v>
      </c>
      <c r="S306" s="41" t="s">
        <v>54</v>
      </c>
      <c r="T306" s="43">
        <f>T307</f>
        <v>0</v>
      </c>
      <c r="U306" s="41" t="s">
        <v>54</v>
      </c>
      <c r="V306" s="43">
        <f>V307</f>
        <v>0</v>
      </c>
      <c r="W306" s="41" t="s">
        <v>54</v>
      </c>
      <c r="X306" s="43">
        <f>X307</f>
        <v>0</v>
      </c>
      <c r="Y306" s="41" t="s">
        <v>54</v>
      </c>
      <c r="Z306" s="43">
        <f>Z307</f>
        <v>40000</v>
      </c>
      <c r="AA306" s="41" t="s">
        <v>54</v>
      </c>
      <c r="AB306" s="43">
        <f>AB307</f>
        <v>0</v>
      </c>
      <c r="AC306" s="41" t="s">
        <v>54</v>
      </c>
      <c r="AD306" s="43">
        <f>AD307</f>
        <v>35000</v>
      </c>
      <c r="AE306" s="18"/>
    </row>
    <row r="307" spans="2:31" ht="36" customHeight="1" x14ac:dyDescent="0.2">
      <c r="B307" s="24"/>
      <c r="C307" s="91" t="s">
        <v>174</v>
      </c>
      <c r="D307" s="28">
        <f t="shared" si="30"/>
        <v>2</v>
      </c>
      <c r="E307" s="33" t="s">
        <v>238</v>
      </c>
      <c r="F307" s="30">
        <f>SUM(H307,J307,L307,N307,P307,R307,T307,V307,X307,Z307,AB307,AD307)</f>
        <v>75000</v>
      </c>
      <c r="G307" s="32">
        <v>0</v>
      </c>
      <c r="H307" s="31">
        <v>0</v>
      </c>
      <c r="I307" s="32">
        <v>0</v>
      </c>
      <c r="J307" s="31">
        <v>0</v>
      </c>
      <c r="K307" s="32">
        <v>0</v>
      </c>
      <c r="L307" s="31">
        <v>0</v>
      </c>
      <c r="M307" s="32">
        <v>0</v>
      </c>
      <c r="N307" s="31">
        <v>0</v>
      </c>
      <c r="O307" s="32">
        <v>0</v>
      </c>
      <c r="P307" s="31">
        <v>0</v>
      </c>
      <c r="Q307" s="32">
        <v>0</v>
      </c>
      <c r="R307" s="31">
        <v>0</v>
      </c>
      <c r="S307" s="32">
        <v>0</v>
      </c>
      <c r="T307" s="31">
        <v>0</v>
      </c>
      <c r="U307" s="32">
        <v>0</v>
      </c>
      <c r="V307" s="31">
        <v>0</v>
      </c>
      <c r="W307" s="32">
        <v>0</v>
      </c>
      <c r="X307" s="31">
        <v>0</v>
      </c>
      <c r="Y307" s="44">
        <v>1</v>
      </c>
      <c r="Z307" s="38">
        <v>40000</v>
      </c>
      <c r="AA307" s="32">
        <v>0</v>
      </c>
      <c r="AB307" s="31">
        <v>0</v>
      </c>
      <c r="AC307" s="44">
        <v>1</v>
      </c>
      <c r="AD307" s="38">
        <v>35000</v>
      </c>
      <c r="AE307" s="18"/>
    </row>
    <row r="308" spans="2:31" ht="12" customHeight="1" x14ac:dyDescent="0.2">
      <c r="B308" s="24">
        <v>383</v>
      </c>
      <c r="C308" s="20" t="s">
        <v>175</v>
      </c>
      <c r="D308" s="28"/>
      <c r="E308" s="19"/>
      <c r="F308" s="25">
        <f>F309</f>
        <v>19156.25</v>
      </c>
      <c r="G308" s="41"/>
      <c r="H308" s="25">
        <f>H309</f>
        <v>0</v>
      </c>
      <c r="I308" s="41"/>
      <c r="J308" s="25">
        <f>J309</f>
        <v>3831.25</v>
      </c>
      <c r="K308" s="41" t="s">
        <v>54</v>
      </c>
      <c r="L308" s="25">
        <f>L309</f>
        <v>0</v>
      </c>
      <c r="M308" s="41"/>
      <c r="N308" s="25">
        <f>N309</f>
        <v>0</v>
      </c>
      <c r="O308" s="41"/>
      <c r="P308" s="25">
        <f>P309</f>
        <v>0</v>
      </c>
      <c r="Q308" s="41"/>
      <c r="R308" s="25">
        <f>R309</f>
        <v>3831.25</v>
      </c>
      <c r="S308" s="41"/>
      <c r="T308" s="25">
        <f>T309</f>
        <v>0</v>
      </c>
      <c r="U308" s="41" t="s">
        <v>54</v>
      </c>
      <c r="V308" s="25">
        <f>V309</f>
        <v>0</v>
      </c>
      <c r="W308" s="41"/>
      <c r="X308" s="25">
        <f>X309</f>
        <v>0</v>
      </c>
      <c r="Y308" s="41"/>
      <c r="Z308" s="25">
        <f>Z309</f>
        <v>3831.25</v>
      </c>
      <c r="AA308" s="41"/>
      <c r="AB308" s="25">
        <f>AB309</f>
        <v>3831.25</v>
      </c>
      <c r="AC308" s="41"/>
      <c r="AD308" s="25">
        <f>AD309</f>
        <v>3831.25</v>
      </c>
      <c r="AE308" s="18"/>
    </row>
    <row r="309" spans="2:31" ht="21.75" customHeight="1" x14ac:dyDescent="0.2">
      <c r="B309" s="24"/>
      <c r="C309" s="91" t="s">
        <v>176</v>
      </c>
      <c r="D309" s="34">
        <f t="shared" si="30"/>
        <v>5</v>
      </c>
      <c r="E309" s="33" t="s">
        <v>238</v>
      </c>
      <c r="F309" s="37">
        <f>H309+J309+L309+N309+P309+R309+T309+V309+X309+Z309+AB309+AD309</f>
        <v>19156.25</v>
      </c>
      <c r="G309" s="44">
        <v>0</v>
      </c>
      <c r="H309" s="38">
        <v>0</v>
      </c>
      <c r="I309" s="44">
        <v>1</v>
      </c>
      <c r="J309" s="38">
        <v>3831.25</v>
      </c>
      <c r="K309" s="44">
        <v>0</v>
      </c>
      <c r="L309" s="38">
        <v>0</v>
      </c>
      <c r="M309" s="44">
        <v>0</v>
      </c>
      <c r="N309" s="38">
        <v>0</v>
      </c>
      <c r="O309" s="44">
        <v>0</v>
      </c>
      <c r="P309" s="38">
        <v>0</v>
      </c>
      <c r="Q309" s="44">
        <v>1</v>
      </c>
      <c r="R309" s="38">
        <v>3831.25</v>
      </c>
      <c r="S309" s="44">
        <v>0</v>
      </c>
      <c r="T309" s="38">
        <v>0</v>
      </c>
      <c r="U309" s="44">
        <v>0</v>
      </c>
      <c r="V309" s="38">
        <v>0</v>
      </c>
      <c r="W309" s="44">
        <v>0</v>
      </c>
      <c r="X309" s="38">
        <v>0</v>
      </c>
      <c r="Y309" s="44">
        <v>1</v>
      </c>
      <c r="Z309" s="38">
        <v>3831.25</v>
      </c>
      <c r="AA309" s="44">
        <v>1</v>
      </c>
      <c r="AB309" s="38">
        <v>3831.25</v>
      </c>
      <c r="AC309" s="44">
        <v>1</v>
      </c>
      <c r="AD309" s="38">
        <v>3831.25</v>
      </c>
      <c r="AE309" s="18"/>
    </row>
    <row r="310" spans="2:31" ht="13.5" customHeight="1" x14ac:dyDescent="0.2">
      <c r="B310" s="24">
        <v>384</v>
      </c>
      <c r="C310" s="20" t="s">
        <v>177</v>
      </c>
      <c r="D310" s="28"/>
      <c r="E310" s="19"/>
      <c r="F310" s="25">
        <f>F311</f>
        <v>45461.7</v>
      </c>
      <c r="G310" s="41">
        <v>0</v>
      </c>
      <c r="H310" s="43">
        <f>H311</f>
        <v>0</v>
      </c>
      <c r="I310" s="41" t="s">
        <v>54</v>
      </c>
      <c r="J310" s="43">
        <f>J311</f>
        <v>0</v>
      </c>
      <c r="K310" s="41"/>
      <c r="L310" s="43">
        <f>L311</f>
        <v>9092.34</v>
      </c>
      <c r="M310" s="41"/>
      <c r="N310" s="43">
        <f>N311</f>
        <v>0</v>
      </c>
      <c r="O310" s="41"/>
      <c r="P310" s="43">
        <f>P311</f>
        <v>0</v>
      </c>
      <c r="Q310" s="41"/>
      <c r="R310" s="43">
        <f>R311</f>
        <v>9092.34</v>
      </c>
      <c r="S310" s="41"/>
      <c r="T310" s="43">
        <f>T311</f>
        <v>0</v>
      </c>
      <c r="U310" s="41"/>
      <c r="V310" s="43">
        <f>V311</f>
        <v>9092.34</v>
      </c>
      <c r="W310" s="41"/>
      <c r="X310" s="43">
        <f>X311</f>
        <v>0</v>
      </c>
      <c r="Y310" s="41"/>
      <c r="Z310" s="43">
        <f>Z311</f>
        <v>9092.34</v>
      </c>
      <c r="AA310" s="41"/>
      <c r="AB310" s="43">
        <f>AB311</f>
        <v>0</v>
      </c>
      <c r="AC310" s="41"/>
      <c r="AD310" s="43">
        <f>AD311</f>
        <v>9092.34</v>
      </c>
      <c r="AE310" s="18"/>
    </row>
    <row r="311" spans="2:31" ht="23.25" customHeight="1" x14ac:dyDescent="0.2">
      <c r="B311" s="45"/>
      <c r="C311" s="95" t="s">
        <v>178</v>
      </c>
      <c r="D311" s="28">
        <f t="shared" si="30"/>
        <v>5</v>
      </c>
      <c r="E311" s="33" t="s">
        <v>238</v>
      </c>
      <c r="F311" s="63">
        <f>SUM(H311,J311,L311,N311,P311,R311,T311,V311,X311,Z311,AB311,AD311)</f>
        <v>45461.7</v>
      </c>
      <c r="G311" s="32">
        <v>0</v>
      </c>
      <c r="H311" s="31">
        <v>0</v>
      </c>
      <c r="I311" s="32">
        <v>0</v>
      </c>
      <c r="J311" s="31">
        <v>0</v>
      </c>
      <c r="K311" s="64">
        <v>1</v>
      </c>
      <c r="L311" s="65">
        <v>9092.34</v>
      </c>
      <c r="M311" s="32">
        <v>0</v>
      </c>
      <c r="N311" s="31">
        <v>0</v>
      </c>
      <c r="O311" s="32">
        <v>0</v>
      </c>
      <c r="P311" s="31">
        <v>0</v>
      </c>
      <c r="Q311" s="64">
        <v>1</v>
      </c>
      <c r="R311" s="65">
        <v>9092.34</v>
      </c>
      <c r="S311" s="32">
        <v>0</v>
      </c>
      <c r="T311" s="31">
        <v>0</v>
      </c>
      <c r="U311" s="64">
        <v>1</v>
      </c>
      <c r="V311" s="65">
        <v>9092.34</v>
      </c>
      <c r="W311" s="32">
        <v>0</v>
      </c>
      <c r="X311" s="31">
        <v>0</v>
      </c>
      <c r="Y311" s="64">
        <v>1</v>
      </c>
      <c r="Z311" s="65">
        <v>9092.34</v>
      </c>
      <c r="AA311" s="32">
        <v>0</v>
      </c>
      <c r="AB311" s="31">
        <v>0</v>
      </c>
      <c r="AC311" s="64">
        <v>1</v>
      </c>
      <c r="AD311" s="65">
        <v>9092.34</v>
      </c>
      <c r="AE311" s="18"/>
    </row>
    <row r="312" spans="2:31" ht="14.25" customHeight="1" x14ac:dyDescent="0.2">
      <c r="B312" s="24">
        <v>385</v>
      </c>
      <c r="C312" s="20" t="s">
        <v>179</v>
      </c>
      <c r="D312" s="28"/>
      <c r="E312" s="19"/>
      <c r="F312" s="25">
        <f>F313</f>
        <v>39450</v>
      </c>
      <c r="G312" s="41" t="s">
        <v>54</v>
      </c>
      <c r="H312" s="42">
        <f>H313</f>
        <v>0</v>
      </c>
      <c r="I312" s="41"/>
      <c r="J312" s="42">
        <f>J313</f>
        <v>14650</v>
      </c>
      <c r="K312" s="41" t="s">
        <v>54</v>
      </c>
      <c r="L312" s="42">
        <f>L313</f>
        <v>3500</v>
      </c>
      <c r="M312" s="41"/>
      <c r="N312" s="42">
        <f>N313</f>
        <v>0</v>
      </c>
      <c r="O312" s="41"/>
      <c r="P312" s="42">
        <f>P313</f>
        <v>3500</v>
      </c>
      <c r="Q312" s="41"/>
      <c r="R312" s="42">
        <f>R313</f>
        <v>0</v>
      </c>
      <c r="S312" s="41"/>
      <c r="T312" s="42">
        <f>T313</f>
        <v>0</v>
      </c>
      <c r="U312" s="41"/>
      <c r="V312" s="42">
        <f>V313</f>
        <v>3500</v>
      </c>
      <c r="W312" s="41"/>
      <c r="X312" s="42">
        <f>X313</f>
        <v>10800</v>
      </c>
      <c r="Y312" s="41"/>
      <c r="Z312" s="42">
        <f>Z313</f>
        <v>0</v>
      </c>
      <c r="AA312" s="41"/>
      <c r="AB312" s="42">
        <f>AB313</f>
        <v>0</v>
      </c>
      <c r="AC312" s="41"/>
      <c r="AD312" s="42">
        <f>AD313</f>
        <v>3500</v>
      </c>
      <c r="AE312" s="18"/>
    </row>
    <row r="313" spans="2:31" ht="12" customHeight="1" x14ac:dyDescent="0.2">
      <c r="B313" s="24"/>
      <c r="C313" s="91" t="s">
        <v>180</v>
      </c>
      <c r="D313" s="28">
        <f t="shared" si="30"/>
        <v>6</v>
      </c>
      <c r="E313" s="33" t="s">
        <v>238</v>
      </c>
      <c r="F313" s="30">
        <f>SUM(H313,J313,L313,N313,P313,R313,T313,V313,X313,Z313,AB313,AD313)</f>
        <v>39450</v>
      </c>
      <c r="G313" s="32">
        <v>0</v>
      </c>
      <c r="H313" s="31">
        <v>0</v>
      </c>
      <c r="I313" s="32">
        <v>1</v>
      </c>
      <c r="J313" s="31">
        <v>14650</v>
      </c>
      <c r="K313" s="44">
        <v>1</v>
      </c>
      <c r="L313" s="38">
        <v>3500</v>
      </c>
      <c r="M313" s="32">
        <v>0</v>
      </c>
      <c r="N313" s="31">
        <v>0</v>
      </c>
      <c r="O313" s="44">
        <v>1</v>
      </c>
      <c r="P313" s="38">
        <v>3500</v>
      </c>
      <c r="Q313" s="32">
        <v>0</v>
      </c>
      <c r="R313" s="31">
        <v>0</v>
      </c>
      <c r="S313" s="32">
        <v>0</v>
      </c>
      <c r="T313" s="31">
        <v>0</v>
      </c>
      <c r="U313" s="44">
        <v>1</v>
      </c>
      <c r="V313" s="38">
        <v>3500</v>
      </c>
      <c r="W313" s="32">
        <v>1</v>
      </c>
      <c r="X313" s="31">
        <v>10800</v>
      </c>
      <c r="Y313" s="32">
        <v>0</v>
      </c>
      <c r="Z313" s="31">
        <v>0</v>
      </c>
      <c r="AA313" s="32">
        <v>0</v>
      </c>
      <c r="AB313" s="31">
        <v>0</v>
      </c>
      <c r="AC313" s="44">
        <v>1</v>
      </c>
      <c r="AD313" s="38">
        <v>3500</v>
      </c>
      <c r="AE313" s="18"/>
    </row>
    <row r="314" spans="2:31" ht="12.75" customHeight="1" x14ac:dyDescent="0.2">
      <c r="B314" s="19">
        <v>3900</v>
      </c>
      <c r="C314" s="20" t="s">
        <v>181</v>
      </c>
      <c r="D314" s="28"/>
      <c r="E314" s="19"/>
      <c r="F314" s="43">
        <f>SUM(F315,F318)</f>
        <v>40000</v>
      </c>
      <c r="G314" s="41"/>
      <c r="H314" s="43">
        <f>SUM(H315,H318)</f>
        <v>0</v>
      </c>
      <c r="I314" s="41" t="s">
        <v>54</v>
      </c>
      <c r="J314" s="43">
        <f>SUM(J315,J318)</f>
        <v>40000</v>
      </c>
      <c r="K314" s="41" t="s">
        <v>54</v>
      </c>
      <c r="L314" s="43">
        <f>SUM(L315,L318)</f>
        <v>0</v>
      </c>
      <c r="M314" s="41" t="s">
        <v>54</v>
      </c>
      <c r="N314" s="43">
        <f>SUM(N315,N318)</f>
        <v>0</v>
      </c>
      <c r="O314" s="41" t="s">
        <v>54</v>
      </c>
      <c r="P314" s="43">
        <f>SUM(P315,P318)</f>
        <v>0</v>
      </c>
      <c r="Q314" s="41" t="s">
        <v>54</v>
      </c>
      <c r="R314" s="43">
        <f>SUM(R315,R318)</f>
        <v>0</v>
      </c>
      <c r="S314" s="41" t="s">
        <v>54</v>
      </c>
      <c r="T314" s="43">
        <f>SUM(T315,T318)</f>
        <v>0</v>
      </c>
      <c r="U314" s="41" t="s">
        <v>54</v>
      </c>
      <c r="V314" s="43">
        <f>SUM(V315,V318)</f>
        <v>0</v>
      </c>
      <c r="W314" s="41" t="s">
        <v>54</v>
      </c>
      <c r="X314" s="43">
        <f>SUM(X315,X318)</f>
        <v>0</v>
      </c>
      <c r="Y314" s="41" t="s">
        <v>54</v>
      </c>
      <c r="Z314" s="43">
        <f>SUM(Z315,Z318)</f>
        <v>0</v>
      </c>
      <c r="AA314" s="41" t="s">
        <v>54</v>
      </c>
      <c r="AB314" s="43">
        <f>SUM(AB315,AB318)</f>
        <v>0</v>
      </c>
      <c r="AC314" s="41" t="s">
        <v>54</v>
      </c>
      <c r="AD314" s="43">
        <f>SUM(AD315,AD318)</f>
        <v>0</v>
      </c>
      <c r="AE314" s="18"/>
    </row>
    <row r="315" spans="2:31" ht="13.5" customHeight="1" x14ac:dyDescent="0.2">
      <c r="B315" s="24">
        <v>392</v>
      </c>
      <c r="C315" s="20" t="s">
        <v>182</v>
      </c>
      <c r="D315" s="28"/>
      <c r="E315" s="19"/>
      <c r="F315" s="25">
        <f>SUM(F316:F317)</f>
        <v>40000</v>
      </c>
      <c r="G315" s="41"/>
      <c r="H315" s="25">
        <f>SUM(H316:H317)</f>
        <v>0</v>
      </c>
      <c r="I315" s="41" t="s">
        <v>54</v>
      </c>
      <c r="J315" s="25">
        <f>SUM(J316:J317)</f>
        <v>40000</v>
      </c>
      <c r="K315" s="41"/>
      <c r="L315" s="25">
        <f>SUM(L316:L317)</f>
        <v>0</v>
      </c>
      <c r="M315" s="41"/>
      <c r="N315" s="25">
        <f>SUM(N316:N317)</f>
        <v>0</v>
      </c>
      <c r="O315" s="41"/>
      <c r="P315" s="25">
        <f>SUM(P316:P317)</f>
        <v>0</v>
      </c>
      <c r="Q315" s="41"/>
      <c r="R315" s="25">
        <f>SUM(R316:R317)</f>
        <v>0</v>
      </c>
      <c r="S315" s="41"/>
      <c r="T315" s="25">
        <f>SUM(T316:T317)</f>
        <v>0</v>
      </c>
      <c r="U315" s="41"/>
      <c r="V315" s="25">
        <f>SUM(V316:V317)</f>
        <v>0</v>
      </c>
      <c r="W315" s="41"/>
      <c r="X315" s="25">
        <f>SUM(X316:X317)</f>
        <v>0</v>
      </c>
      <c r="Y315" s="41"/>
      <c r="Z315" s="25">
        <f>SUM(Z316:Z317)</f>
        <v>0</v>
      </c>
      <c r="AA315" s="41"/>
      <c r="AB315" s="25">
        <f>SUM(AB316:AB317)</f>
        <v>0</v>
      </c>
      <c r="AC315" s="41"/>
      <c r="AD315" s="25">
        <f>SUM(AD316:AD317)</f>
        <v>0</v>
      </c>
      <c r="AE315" s="18"/>
    </row>
    <row r="316" spans="2:31" ht="12.75" customHeight="1" x14ac:dyDescent="0.2">
      <c r="B316" s="24"/>
      <c r="C316" s="91" t="s">
        <v>219</v>
      </c>
      <c r="D316" s="34">
        <f t="shared" si="30"/>
        <v>1</v>
      </c>
      <c r="E316" s="33" t="s">
        <v>107</v>
      </c>
      <c r="F316" s="37">
        <f>SUM(H316,J316,L316,N316,P316,R316,T316,V316,X316,Z316,AB316,AD316)</f>
        <v>10000</v>
      </c>
      <c r="G316" s="32">
        <v>0</v>
      </c>
      <c r="H316" s="31">
        <v>0</v>
      </c>
      <c r="I316" s="44">
        <v>1</v>
      </c>
      <c r="J316" s="38">
        <v>10000</v>
      </c>
      <c r="K316" s="32">
        <v>0</v>
      </c>
      <c r="L316" s="31">
        <v>0</v>
      </c>
      <c r="M316" s="32">
        <v>0</v>
      </c>
      <c r="N316" s="31">
        <v>0</v>
      </c>
      <c r="O316" s="32">
        <v>0</v>
      </c>
      <c r="P316" s="31">
        <v>0</v>
      </c>
      <c r="Q316" s="32">
        <v>0</v>
      </c>
      <c r="R316" s="31">
        <v>0</v>
      </c>
      <c r="S316" s="32">
        <v>0</v>
      </c>
      <c r="T316" s="31">
        <v>0</v>
      </c>
      <c r="U316" s="32">
        <v>0</v>
      </c>
      <c r="V316" s="31">
        <v>0</v>
      </c>
      <c r="W316" s="32">
        <v>0</v>
      </c>
      <c r="X316" s="31">
        <v>0</v>
      </c>
      <c r="Y316" s="32">
        <v>0</v>
      </c>
      <c r="Z316" s="31">
        <v>0</v>
      </c>
      <c r="AA316" s="32">
        <v>0</v>
      </c>
      <c r="AB316" s="31">
        <v>0</v>
      </c>
      <c r="AC316" s="32">
        <v>0</v>
      </c>
      <c r="AD316" s="31">
        <v>0</v>
      </c>
      <c r="AE316" s="18"/>
    </row>
    <row r="317" spans="2:31" ht="14.25" customHeight="1" x14ac:dyDescent="0.2">
      <c r="B317" s="24"/>
      <c r="C317" s="91" t="s">
        <v>183</v>
      </c>
      <c r="D317" s="28">
        <f t="shared" si="30"/>
        <v>1</v>
      </c>
      <c r="E317" s="33" t="s">
        <v>107</v>
      </c>
      <c r="F317" s="30">
        <f>SUM(H317,J317,L317,N317,P317,R317,T317,V317,X317,Z317,AB317,AD317)</f>
        <v>30000</v>
      </c>
      <c r="G317" s="32">
        <v>0</v>
      </c>
      <c r="H317" s="31">
        <v>0</v>
      </c>
      <c r="I317" s="44">
        <v>1</v>
      </c>
      <c r="J317" s="38">
        <v>30000</v>
      </c>
      <c r="K317" s="32">
        <v>0</v>
      </c>
      <c r="L317" s="31">
        <v>0</v>
      </c>
      <c r="M317" s="32">
        <v>0</v>
      </c>
      <c r="N317" s="31">
        <v>0</v>
      </c>
      <c r="O317" s="32">
        <v>0</v>
      </c>
      <c r="P317" s="31">
        <v>0</v>
      </c>
      <c r="Q317" s="32">
        <v>0</v>
      </c>
      <c r="R317" s="31">
        <v>0</v>
      </c>
      <c r="S317" s="32">
        <v>0</v>
      </c>
      <c r="T317" s="31">
        <v>0</v>
      </c>
      <c r="U317" s="32">
        <v>0</v>
      </c>
      <c r="V317" s="31">
        <v>0</v>
      </c>
      <c r="W317" s="32">
        <v>0</v>
      </c>
      <c r="X317" s="31">
        <v>0</v>
      </c>
      <c r="Y317" s="32">
        <v>0</v>
      </c>
      <c r="Z317" s="31">
        <v>0</v>
      </c>
      <c r="AA317" s="32">
        <v>0</v>
      </c>
      <c r="AB317" s="31">
        <v>0</v>
      </c>
      <c r="AC317" s="32">
        <v>0</v>
      </c>
      <c r="AD317" s="31">
        <v>0</v>
      </c>
      <c r="AE317" s="18"/>
    </row>
    <row r="318" spans="2:31" ht="12.75" customHeight="1" x14ac:dyDescent="0.2">
      <c r="B318" s="24">
        <v>399</v>
      </c>
      <c r="C318" s="20" t="s">
        <v>184</v>
      </c>
      <c r="D318" s="34"/>
      <c r="E318" s="19"/>
      <c r="F318" s="25">
        <f>F319</f>
        <v>0</v>
      </c>
      <c r="G318" s="41"/>
      <c r="H318" s="43">
        <f>H319</f>
        <v>0</v>
      </c>
      <c r="I318" s="41" t="s">
        <v>54</v>
      </c>
      <c r="J318" s="43">
        <f>J319</f>
        <v>0</v>
      </c>
      <c r="K318" s="41" t="s">
        <v>54</v>
      </c>
      <c r="L318" s="43">
        <f>L319</f>
        <v>0</v>
      </c>
      <c r="M318" s="41" t="s">
        <v>54</v>
      </c>
      <c r="N318" s="43">
        <f>N319</f>
        <v>0</v>
      </c>
      <c r="O318" s="41" t="s">
        <v>54</v>
      </c>
      <c r="P318" s="43">
        <f>P319</f>
        <v>0</v>
      </c>
      <c r="Q318" s="41" t="s">
        <v>54</v>
      </c>
      <c r="R318" s="43">
        <f>R319</f>
        <v>0</v>
      </c>
      <c r="S318" s="41" t="s">
        <v>54</v>
      </c>
      <c r="T318" s="43">
        <f>T319</f>
        <v>0</v>
      </c>
      <c r="U318" s="41" t="s">
        <v>54</v>
      </c>
      <c r="V318" s="43">
        <f>V319</f>
        <v>0</v>
      </c>
      <c r="W318" s="41" t="s">
        <v>54</v>
      </c>
      <c r="X318" s="43">
        <f>X319</f>
        <v>0</v>
      </c>
      <c r="Y318" s="41" t="s">
        <v>54</v>
      </c>
      <c r="Z318" s="43">
        <f>Z319</f>
        <v>0</v>
      </c>
      <c r="AA318" s="41" t="s">
        <v>54</v>
      </c>
      <c r="AB318" s="43">
        <f>AB319</f>
        <v>0</v>
      </c>
      <c r="AC318" s="41" t="s">
        <v>54</v>
      </c>
      <c r="AD318" s="43">
        <f>AD319</f>
        <v>0</v>
      </c>
      <c r="AE318" s="18"/>
    </row>
    <row r="319" spans="2:31" ht="24.75" customHeight="1" x14ac:dyDescent="0.2">
      <c r="B319" s="24"/>
      <c r="C319" s="91" t="s">
        <v>185</v>
      </c>
      <c r="D319" s="28">
        <f>G319+I319+K319+M319+O319+Q319+S319+U319+W319+Y319+AA319+AC319</f>
        <v>0</v>
      </c>
      <c r="E319" s="33" t="s">
        <v>107</v>
      </c>
      <c r="F319" s="37">
        <f>H319+J319+L319+N319+P319+R319+T319+V319+X319+Z319+AB319+AD319</f>
        <v>0</v>
      </c>
      <c r="G319" s="44">
        <v>0</v>
      </c>
      <c r="H319" s="38">
        <v>0</v>
      </c>
      <c r="I319" s="44">
        <v>0</v>
      </c>
      <c r="J319" s="38">
        <v>0</v>
      </c>
      <c r="K319" s="44">
        <v>0</v>
      </c>
      <c r="L319" s="38">
        <v>0</v>
      </c>
      <c r="M319" s="44">
        <v>0</v>
      </c>
      <c r="N319" s="38">
        <v>0</v>
      </c>
      <c r="O319" s="44">
        <v>0</v>
      </c>
      <c r="P319" s="38">
        <v>0</v>
      </c>
      <c r="Q319" s="44">
        <v>0</v>
      </c>
      <c r="R319" s="38">
        <v>0</v>
      </c>
      <c r="S319" s="44">
        <v>0</v>
      </c>
      <c r="T319" s="38">
        <v>0</v>
      </c>
      <c r="U319" s="44">
        <v>0</v>
      </c>
      <c r="V319" s="38">
        <v>0</v>
      </c>
      <c r="W319" s="44">
        <v>0</v>
      </c>
      <c r="X319" s="38">
        <v>0</v>
      </c>
      <c r="Y319" s="44">
        <v>0</v>
      </c>
      <c r="Z319" s="38">
        <v>0</v>
      </c>
      <c r="AA319" s="44">
        <v>0</v>
      </c>
      <c r="AB319" s="38">
        <v>0</v>
      </c>
      <c r="AC319" s="44">
        <v>0</v>
      </c>
      <c r="AD319" s="38">
        <v>0</v>
      </c>
      <c r="AE319" s="18"/>
    </row>
    <row r="320" spans="2:31" ht="26.25" customHeight="1" x14ac:dyDescent="0.2">
      <c r="B320" s="20">
        <v>50000</v>
      </c>
      <c r="C320" s="20" t="s">
        <v>186</v>
      </c>
      <c r="D320" s="34"/>
      <c r="E320" s="19"/>
      <c r="F320" s="25">
        <f>F321+F333+F338+F341</f>
        <v>57802.14</v>
      </c>
      <c r="G320" s="51" t="s">
        <v>54</v>
      </c>
      <c r="H320" s="25">
        <f>SUM(H321+H333+H338+H341)</f>
        <v>250</v>
      </c>
      <c r="I320" s="51" t="s">
        <v>54</v>
      </c>
      <c r="J320" s="25">
        <f>SUM(J321+J333+J338+J341)</f>
        <v>5567</v>
      </c>
      <c r="K320" s="51" t="s">
        <v>54</v>
      </c>
      <c r="L320" s="25">
        <f>SUM(L321+L333+L338+L341)</f>
        <v>11350</v>
      </c>
      <c r="M320" s="51"/>
      <c r="N320" s="25">
        <f>SUM(N321+N333+N338+N341)</f>
        <v>8639.14</v>
      </c>
      <c r="O320" s="51"/>
      <c r="P320" s="25">
        <f>SUM(P321+P333+P338+P341)</f>
        <v>3250</v>
      </c>
      <c r="Q320" s="51"/>
      <c r="R320" s="25">
        <f>SUM(R321+R333+R338+R341)</f>
        <v>7447</v>
      </c>
      <c r="S320" s="51"/>
      <c r="T320" s="25">
        <f>SUM(T321+T333+T338+T341)</f>
        <v>250</v>
      </c>
      <c r="U320" s="51"/>
      <c r="V320" s="25">
        <f>SUM(V321+V333+V338+V341)</f>
        <v>250</v>
      </c>
      <c r="W320" s="51"/>
      <c r="X320" s="25">
        <f>SUM(X321+X333+X338+X341)</f>
        <v>20049</v>
      </c>
      <c r="Y320" s="51"/>
      <c r="Z320" s="25">
        <f>SUM(Z321+Z333+Z338+Z341)</f>
        <v>250</v>
      </c>
      <c r="AA320" s="51"/>
      <c r="AB320" s="25">
        <f>SUM(AB321+AB333+AB338+AB341)</f>
        <v>250</v>
      </c>
      <c r="AC320" s="51"/>
      <c r="AD320" s="25">
        <f>SUM(AD321+AD333+AD338+AD341)</f>
        <v>250</v>
      </c>
      <c r="AE320" s="18"/>
    </row>
    <row r="321" spans="2:32" ht="24.75" customHeight="1" x14ac:dyDescent="0.2">
      <c r="B321" s="19">
        <v>5100</v>
      </c>
      <c r="C321" s="20" t="s">
        <v>187</v>
      </c>
      <c r="D321" s="28"/>
      <c r="E321" s="19"/>
      <c r="F321" s="43">
        <f>F322+F327+F329</f>
        <v>48513</v>
      </c>
      <c r="G321" s="41" t="s">
        <v>54</v>
      </c>
      <c r="H321" s="43">
        <f>SUM(H322+H327+H329)</f>
        <v>0</v>
      </c>
      <c r="I321" s="41" t="s">
        <v>54</v>
      </c>
      <c r="J321" s="43">
        <f>SUM(J322+J327+J329)</f>
        <v>5317</v>
      </c>
      <c r="K321" s="41"/>
      <c r="L321" s="43">
        <f>SUM(L322+L327+L329)</f>
        <v>8600</v>
      </c>
      <c r="M321" s="41"/>
      <c r="N321" s="43">
        <f>SUM(N322+N327+N329)</f>
        <v>7600</v>
      </c>
      <c r="O321" s="41"/>
      <c r="P321" s="43">
        <f>SUM(P322+P327+P329)</f>
        <v>0</v>
      </c>
      <c r="Q321" s="41"/>
      <c r="R321" s="43">
        <f>SUM(R322+R327+R329)</f>
        <v>7197</v>
      </c>
      <c r="S321" s="41"/>
      <c r="T321" s="43">
        <f>SUM(T322+T327+T329)</f>
        <v>0</v>
      </c>
      <c r="U321" s="41"/>
      <c r="V321" s="43">
        <f>SUM(V322+V327+V329)</f>
        <v>0</v>
      </c>
      <c r="W321" s="41"/>
      <c r="X321" s="43">
        <f>SUM(X322+X327+X329)</f>
        <v>19799</v>
      </c>
      <c r="Y321" s="41"/>
      <c r="Z321" s="43">
        <f>SUM(Z322+Z327+Z329)</f>
        <v>0</v>
      </c>
      <c r="AA321" s="41"/>
      <c r="AB321" s="43">
        <f>SUM(AB322+AB327+AB329)</f>
        <v>0</v>
      </c>
      <c r="AC321" s="41"/>
      <c r="AD321" s="43">
        <f>SUM(AD322+AD327+AD329)</f>
        <v>0</v>
      </c>
      <c r="AE321" s="18"/>
    </row>
    <row r="322" spans="2:32" ht="17.25" customHeight="1" x14ac:dyDescent="0.2">
      <c r="B322" s="24">
        <v>511</v>
      </c>
      <c r="C322" s="20" t="s">
        <v>188</v>
      </c>
      <c r="D322" s="28"/>
      <c r="E322" s="19"/>
      <c r="F322" s="25">
        <f>SUM(F323:F326)</f>
        <v>23300</v>
      </c>
      <c r="G322" s="39" t="s">
        <v>54</v>
      </c>
      <c r="H322" s="25">
        <f>SUM(H323:H326)</f>
        <v>0</v>
      </c>
      <c r="I322" s="39" t="s">
        <v>54</v>
      </c>
      <c r="J322" s="25">
        <f>SUM(J323:J326)</f>
        <v>2100</v>
      </c>
      <c r="K322" s="39"/>
      <c r="L322" s="25">
        <f>SUM(L323:L326)</f>
        <v>8600</v>
      </c>
      <c r="M322" s="39"/>
      <c r="N322" s="25">
        <f>SUM(N323:N326)</f>
        <v>0</v>
      </c>
      <c r="O322" s="39"/>
      <c r="P322" s="25">
        <f>SUM(P323:P326)</f>
        <v>0</v>
      </c>
      <c r="Q322" s="39"/>
      <c r="R322" s="25">
        <f>SUM(R323:R326)</f>
        <v>2100</v>
      </c>
      <c r="S322" s="39"/>
      <c r="T322" s="25">
        <f>SUM(T323:T326)</f>
        <v>0</v>
      </c>
      <c r="U322" s="39"/>
      <c r="V322" s="25">
        <f>SUM(V323:V326)</f>
        <v>0</v>
      </c>
      <c r="W322" s="39"/>
      <c r="X322" s="25">
        <f>SUM(X323:X326)</f>
        <v>10500</v>
      </c>
      <c r="Y322" s="39"/>
      <c r="Z322" s="25">
        <f>SUM(Z323:Z326)</f>
        <v>0</v>
      </c>
      <c r="AA322" s="39"/>
      <c r="AB322" s="25">
        <f>SUM(AB323:AB326)</f>
        <v>0</v>
      </c>
      <c r="AC322" s="39"/>
      <c r="AD322" s="25">
        <f>SUM(AD323:AD326)</f>
        <v>0</v>
      </c>
      <c r="AE322" s="66"/>
      <c r="AF322" s="67"/>
    </row>
    <row r="323" spans="2:32" ht="14.25" customHeight="1" x14ac:dyDescent="0.2">
      <c r="B323" s="24"/>
      <c r="C323" s="91" t="s">
        <v>381</v>
      </c>
      <c r="D323" s="28">
        <f t="shared" ref="D323:D326" si="31">G323+I323+K323+M323+O323+Q323+S323+U323+W323+Y323+AA323+AC323</f>
        <v>1</v>
      </c>
      <c r="E323" s="33" t="s">
        <v>37</v>
      </c>
      <c r="F323" s="30">
        <f>SUM(H323,J323,L323,N323,P323,R323,T323,V323,X323,Z323,AB323,AD323)</f>
        <v>10500</v>
      </c>
      <c r="G323" s="32">
        <v>0</v>
      </c>
      <c r="H323" s="31">
        <v>0</v>
      </c>
      <c r="I323" s="32">
        <v>0</v>
      </c>
      <c r="J323" s="31">
        <v>0</v>
      </c>
      <c r="K323" s="32">
        <v>0</v>
      </c>
      <c r="L323" s="31">
        <v>0</v>
      </c>
      <c r="M323" s="32">
        <v>0</v>
      </c>
      <c r="N323" s="31">
        <v>0</v>
      </c>
      <c r="O323" s="32">
        <v>0</v>
      </c>
      <c r="P323" s="31">
        <v>0</v>
      </c>
      <c r="Q323" s="32">
        <v>0</v>
      </c>
      <c r="R323" s="31">
        <v>0</v>
      </c>
      <c r="S323" s="32">
        <v>0</v>
      </c>
      <c r="T323" s="31">
        <v>0</v>
      </c>
      <c r="U323" s="32">
        <v>0</v>
      </c>
      <c r="V323" s="31">
        <v>0</v>
      </c>
      <c r="W323" s="32">
        <v>1</v>
      </c>
      <c r="X323" s="31">
        <v>10500</v>
      </c>
      <c r="Y323" s="32">
        <v>0</v>
      </c>
      <c r="Z323" s="31">
        <v>0</v>
      </c>
      <c r="AA323" s="32">
        <v>0</v>
      </c>
      <c r="AB323" s="31">
        <v>0</v>
      </c>
      <c r="AC323" s="32">
        <v>0</v>
      </c>
      <c r="AD323" s="31">
        <v>0</v>
      </c>
      <c r="AE323" s="66"/>
      <c r="AF323" s="67"/>
    </row>
    <row r="324" spans="2:32" ht="14.25" customHeight="1" x14ac:dyDescent="0.2">
      <c r="B324" s="24"/>
      <c r="C324" s="91" t="s">
        <v>382</v>
      </c>
      <c r="D324" s="34">
        <f t="shared" si="31"/>
        <v>1</v>
      </c>
      <c r="E324" s="33" t="s">
        <v>37</v>
      </c>
      <c r="F324" s="37">
        <f t="shared" ref="F324:F326" si="32">SUM(H324,J324,L324,N324,P324,R324,T324,V324,X324,Z324,AB324,AD324)</f>
        <v>3350</v>
      </c>
      <c r="G324" s="44">
        <v>0</v>
      </c>
      <c r="H324" s="38">
        <v>0</v>
      </c>
      <c r="I324" s="44">
        <v>0</v>
      </c>
      <c r="J324" s="38">
        <v>0</v>
      </c>
      <c r="K324" s="44">
        <v>1</v>
      </c>
      <c r="L324" s="38">
        <v>3350</v>
      </c>
      <c r="M324" s="44">
        <v>0</v>
      </c>
      <c r="N324" s="38">
        <v>0</v>
      </c>
      <c r="O324" s="44">
        <v>0</v>
      </c>
      <c r="P324" s="38">
        <v>0</v>
      </c>
      <c r="Q324" s="44">
        <v>0</v>
      </c>
      <c r="R324" s="38">
        <v>0</v>
      </c>
      <c r="S324" s="44">
        <v>0</v>
      </c>
      <c r="T324" s="38">
        <v>0</v>
      </c>
      <c r="U324" s="44">
        <v>0</v>
      </c>
      <c r="V324" s="38">
        <v>0</v>
      </c>
      <c r="W324" s="44">
        <v>0</v>
      </c>
      <c r="X324" s="38">
        <v>0</v>
      </c>
      <c r="Y324" s="44">
        <v>0</v>
      </c>
      <c r="Z324" s="38">
        <v>0</v>
      </c>
      <c r="AA324" s="44">
        <v>0</v>
      </c>
      <c r="AB324" s="38">
        <v>0</v>
      </c>
      <c r="AC324" s="44">
        <v>0</v>
      </c>
      <c r="AD324" s="38">
        <v>0</v>
      </c>
      <c r="AE324" s="66"/>
      <c r="AF324" s="67"/>
    </row>
    <row r="325" spans="2:32" ht="14.25" customHeight="1" x14ac:dyDescent="0.2">
      <c r="B325" s="24"/>
      <c r="C325" s="91" t="s">
        <v>383</v>
      </c>
      <c r="D325" s="34">
        <f t="shared" si="31"/>
        <v>2</v>
      </c>
      <c r="E325" s="33" t="s">
        <v>37</v>
      </c>
      <c r="F325" s="37">
        <f t="shared" si="32"/>
        <v>5250</v>
      </c>
      <c r="G325" s="32">
        <v>0</v>
      </c>
      <c r="H325" s="31">
        <v>0</v>
      </c>
      <c r="I325" s="32">
        <v>0</v>
      </c>
      <c r="J325" s="31">
        <v>0</v>
      </c>
      <c r="K325" s="32">
        <v>2</v>
      </c>
      <c r="L325" s="31">
        <v>5250</v>
      </c>
      <c r="M325" s="32">
        <v>0</v>
      </c>
      <c r="N325" s="31">
        <v>0</v>
      </c>
      <c r="O325" s="32">
        <v>0</v>
      </c>
      <c r="P325" s="31">
        <v>0</v>
      </c>
      <c r="Q325" s="32">
        <v>0</v>
      </c>
      <c r="R325" s="31">
        <v>0</v>
      </c>
      <c r="S325" s="32">
        <v>0</v>
      </c>
      <c r="T325" s="31">
        <v>0</v>
      </c>
      <c r="U325" s="32">
        <v>0</v>
      </c>
      <c r="V325" s="31">
        <v>0</v>
      </c>
      <c r="W325" s="32">
        <v>0</v>
      </c>
      <c r="X325" s="31">
        <v>0</v>
      </c>
      <c r="Y325" s="32">
        <v>0</v>
      </c>
      <c r="Z325" s="31">
        <v>0</v>
      </c>
      <c r="AA325" s="32">
        <v>0</v>
      </c>
      <c r="AB325" s="31">
        <v>0</v>
      </c>
      <c r="AC325" s="32">
        <v>0</v>
      </c>
      <c r="AD325" s="31">
        <v>0</v>
      </c>
      <c r="AE325" s="66"/>
      <c r="AF325" s="67"/>
    </row>
    <row r="326" spans="2:32" ht="14.25" customHeight="1" x14ac:dyDescent="0.2">
      <c r="B326" s="24"/>
      <c r="C326" s="91" t="s">
        <v>398</v>
      </c>
      <c r="D326" s="34">
        <f t="shared" si="31"/>
        <v>2</v>
      </c>
      <c r="E326" s="33" t="s">
        <v>37</v>
      </c>
      <c r="F326" s="37">
        <f t="shared" si="32"/>
        <v>4200</v>
      </c>
      <c r="G326" s="32">
        <v>0</v>
      </c>
      <c r="H326" s="31">
        <v>0</v>
      </c>
      <c r="I326" s="32">
        <v>1</v>
      </c>
      <c r="J326" s="31">
        <v>2100</v>
      </c>
      <c r="K326" s="32">
        <v>0</v>
      </c>
      <c r="L326" s="31">
        <v>0</v>
      </c>
      <c r="M326" s="32">
        <v>0</v>
      </c>
      <c r="N326" s="31">
        <v>0</v>
      </c>
      <c r="O326" s="32">
        <v>0</v>
      </c>
      <c r="P326" s="31">
        <v>0</v>
      </c>
      <c r="Q326" s="32">
        <v>1</v>
      </c>
      <c r="R326" s="31">
        <v>2100</v>
      </c>
      <c r="S326" s="32">
        <v>0</v>
      </c>
      <c r="T326" s="31">
        <v>0</v>
      </c>
      <c r="U326" s="32">
        <v>0</v>
      </c>
      <c r="V326" s="31">
        <v>0</v>
      </c>
      <c r="W326" s="32">
        <v>0</v>
      </c>
      <c r="X326" s="31">
        <v>0</v>
      </c>
      <c r="Y326" s="32">
        <v>0</v>
      </c>
      <c r="Z326" s="31">
        <v>0</v>
      </c>
      <c r="AA326" s="32">
        <v>0</v>
      </c>
      <c r="AB326" s="31">
        <v>0</v>
      </c>
      <c r="AC326" s="32">
        <v>0</v>
      </c>
      <c r="AD326" s="31">
        <v>0</v>
      </c>
      <c r="AE326" s="66"/>
      <c r="AF326" s="67"/>
    </row>
    <row r="327" spans="2:32" ht="26.25" customHeight="1" x14ac:dyDescent="0.2">
      <c r="B327" s="24">
        <v>515</v>
      </c>
      <c r="C327" s="20" t="s">
        <v>189</v>
      </c>
      <c r="D327" s="34"/>
      <c r="E327" s="33"/>
      <c r="F327" s="25">
        <f>F328</f>
        <v>0</v>
      </c>
      <c r="G327" s="41" t="s">
        <v>54</v>
      </c>
      <c r="H327" s="42">
        <f>H328</f>
        <v>0</v>
      </c>
      <c r="I327" s="41" t="s">
        <v>54</v>
      </c>
      <c r="J327" s="42">
        <f>J328</f>
        <v>0</v>
      </c>
      <c r="K327" s="41" t="s">
        <v>54</v>
      </c>
      <c r="L327" s="42">
        <f>L328</f>
        <v>0</v>
      </c>
      <c r="M327" s="41" t="s">
        <v>54</v>
      </c>
      <c r="N327" s="42">
        <f>N328</f>
        <v>0</v>
      </c>
      <c r="O327" s="41" t="s">
        <v>54</v>
      </c>
      <c r="P327" s="42">
        <f>P328</f>
        <v>0</v>
      </c>
      <c r="Q327" s="41" t="s">
        <v>54</v>
      </c>
      <c r="R327" s="42">
        <f>R328</f>
        <v>0</v>
      </c>
      <c r="S327" s="41" t="s">
        <v>54</v>
      </c>
      <c r="T327" s="42">
        <f>T328</f>
        <v>0</v>
      </c>
      <c r="U327" s="41" t="s">
        <v>54</v>
      </c>
      <c r="V327" s="42">
        <f>V328</f>
        <v>0</v>
      </c>
      <c r="W327" s="41" t="s">
        <v>54</v>
      </c>
      <c r="X327" s="42">
        <f>X328</f>
        <v>0</v>
      </c>
      <c r="Y327" s="41" t="s">
        <v>54</v>
      </c>
      <c r="Z327" s="42">
        <f>Z328</f>
        <v>0</v>
      </c>
      <c r="AA327" s="41" t="s">
        <v>54</v>
      </c>
      <c r="AB327" s="42">
        <f>AB328</f>
        <v>0</v>
      </c>
      <c r="AC327" s="41" t="s">
        <v>54</v>
      </c>
      <c r="AD327" s="42">
        <f>AD328</f>
        <v>0</v>
      </c>
      <c r="AE327" s="66"/>
      <c r="AF327" s="68"/>
    </row>
    <row r="328" spans="2:32" ht="23.25" customHeight="1" x14ac:dyDescent="0.2">
      <c r="B328" s="24"/>
      <c r="C328" s="91" t="s">
        <v>190</v>
      </c>
      <c r="D328" s="28">
        <v>1</v>
      </c>
      <c r="E328" s="33" t="s">
        <v>37</v>
      </c>
      <c r="F328" s="30">
        <f>SUM(H328,J328,L328,N328,P328,R328,T328,V328,X328,Z328,AB328,AD328)</f>
        <v>0</v>
      </c>
      <c r="G328" s="32">
        <v>0</v>
      </c>
      <c r="H328" s="57">
        <v>0</v>
      </c>
      <c r="I328" s="32">
        <v>0</v>
      </c>
      <c r="J328" s="31">
        <v>0</v>
      </c>
      <c r="K328" s="32">
        <v>0</v>
      </c>
      <c r="L328" s="31">
        <v>0</v>
      </c>
      <c r="M328" s="32">
        <v>0</v>
      </c>
      <c r="N328" s="31">
        <v>0</v>
      </c>
      <c r="O328" s="32">
        <v>0</v>
      </c>
      <c r="P328" s="31">
        <v>0</v>
      </c>
      <c r="Q328" s="32">
        <v>0</v>
      </c>
      <c r="R328" s="31">
        <v>0</v>
      </c>
      <c r="S328" s="32">
        <v>0</v>
      </c>
      <c r="T328" s="31">
        <v>0</v>
      </c>
      <c r="U328" s="32">
        <v>0</v>
      </c>
      <c r="V328" s="31">
        <v>0</v>
      </c>
      <c r="W328" s="32">
        <v>0</v>
      </c>
      <c r="X328" s="31">
        <v>0</v>
      </c>
      <c r="Y328" s="32">
        <v>0</v>
      </c>
      <c r="Z328" s="31">
        <v>0</v>
      </c>
      <c r="AA328" s="32">
        <v>0</v>
      </c>
      <c r="AB328" s="31">
        <v>0</v>
      </c>
      <c r="AC328" s="32">
        <v>0</v>
      </c>
      <c r="AD328" s="31">
        <v>0</v>
      </c>
      <c r="AE328" s="66"/>
      <c r="AF328" s="68"/>
    </row>
    <row r="329" spans="2:32" ht="12" customHeight="1" x14ac:dyDescent="0.2">
      <c r="B329" s="24">
        <v>519</v>
      </c>
      <c r="C329" s="20" t="s">
        <v>191</v>
      </c>
      <c r="D329" s="28">
        <v>1</v>
      </c>
      <c r="E329" s="33" t="s">
        <v>37</v>
      </c>
      <c r="F329" s="25">
        <f>F330+F331+F332</f>
        <v>25213</v>
      </c>
      <c r="G329" s="39"/>
      <c r="H329" s="25">
        <f>H330+H331+H332</f>
        <v>0</v>
      </c>
      <c r="I329" s="39"/>
      <c r="J329" s="25">
        <f>J330+J331+J332</f>
        <v>3217</v>
      </c>
      <c r="K329" s="39"/>
      <c r="L329" s="25">
        <f>L330+L331+L332</f>
        <v>0</v>
      </c>
      <c r="M329" s="39"/>
      <c r="N329" s="25">
        <f>N330+N331+N332</f>
        <v>7600</v>
      </c>
      <c r="O329" s="39"/>
      <c r="P329" s="25">
        <f>P330+P331+P332</f>
        <v>0</v>
      </c>
      <c r="Q329" s="39"/>
      <c r="R329" s="25">
        <f>R330+R331+R332</f>
        <v>5097</v>
      </c>
      <c r="S329" s="39"/>
      <c r="T329" s="25">
        <f>T330+T331+T332</f>
        <v>0</v>
      </c>
      <c r="U329" s="39"/>
      <c r="V329" s="25">
        <f>V330+V331+V332</f>
        <v>0</v>
      </c>
      <c r="W329" s="39"/>
      <c r="X329" s="25">
        <f>X330+X331+X332</f>
        <v>9299</v>
      </c>
      <c r="Y329" s="39"/>
      <c r="Z329" s="25">
        <f>Z330+Z331+Z332</f>
        <v>0</v>
      </c>
      <c r="AA329" s="39"/>
      <c r="AB329" s="25">
        <f>AB330+AB331+AB332</f>
        <v>0</v>
      </c>
      <c r="AC329" s="39"/>
      <c r="AD329" s="25">
        <f>AD330+AD331+AD332</f>
        <v>0</v>
      </c>
      <c r="AE329" s="66"/>
      <c r="AF329" s="68"/>
    </row>
    <row r="330" spans="2:32" ht="12" customHeight="1" x14ac:dyDescent="0.2">
      <c r="B330" s="24"/>
      <c r="C330" s="91" t="s">
        <v>384</v>
      </c>
      <c r="D330" s="28">
        <v>1</v>
      </c>
      <c r="E330" s="33" t="s">
        <v>37</v>
      </c>
      <c r="F330" s="37">
        <f t="shared" ref="F330:F332" si="33">H330+J330+L330+N330+P330+R330+T330+V330+X330+Z330+AB330+AD330</f>
        <v>3217</v>
      </c>
      <c r="G330" s="32">
        <v>0</v>
      </c>
      <c r="H330" s="30">
        <v>0</v>
      </c>
      <c r="I330" s="32">
        <v>1</v>
      </c>
      <c r="J330" s="30">
        <v>3217</v>
      </c>
      <c r="K330" s="32">
        <v>0</v>
      </c>
      <c r="L330" s="30">
        <v>0</v>
      </c>
      <c r="M330" s="32">
        <v>0</v>
      </c>
      <c r="N330" s="30">
        <v>0</v>
      </c>
      <c r="O330" s="32">
        <v>0</v>
      </c>
      <c r="P330" s="30">
        <v>0</v>
      </c>
      <c r="Q330" s="32">
        <v>0</v>
      </c>
      <c r="R330" s="30">
        <v>0</v>
      </c>
      <c r="S330" s="32">
        <v>0</v>
      </c>
      <c r="T330" s="30">
        <v>0</v>
      </c>
      <c r="U330" s="32">
        <v>0</v>
      </c>
      <c r="V330" s="30">
        <v>0</v>
      </c>
      <c r="W330" s="32">
        <v>0</v>
      </c>
      <c r="X330" s="30">
        <v>0</v>
      </c>
      <c r="Y330" s="32">
        <v>0</v>
      </c>
      <c r="Z330" s="30">
        <v>0</v>
      </c>
      <c r="AA330" s="32">
        <v>0</v>
      </c>
      <c r="AB330" s="30">
        <v>0</v>
      </c>
      <c r="AC330" s="32">
        <v>0</v>
      </c>
      <c r="AD330" s="30">
        <v>0</v>
      </c>
      <c r="AE330" s="66"/>
      <c r="AF330" s="68"/>
    </row>
    <row r="331" spans="2:32" ht="12" customHeight="1" x14ac:dyDescent="0.2">
      <c r="B331" s="24"/>
      <c r="C331" s="91" t="s">
        <v>385</v>
      </c>
      <c r="D331" s="28">
        <v>1</v>
      </c>
      <c r="E331" s="33" t="s">
        <v>37</v>
      </c>
      <c r="F331" s="37">
        <f t="shared" si="33"/>
        <v>6796</v>
      </c>
      <c r="G331" s="32">
        <v>0</v>
      </c>
      <c r="H331" s="30">
        <v>0</v>
      </c>
      <c r="I331" s="32">
        <v>0</v>
      </c>
      <c r="J331" s="30">
        <v>0</v>
      </c>
      <c r="K331" s="32">
        <v>0</v>
      </c>
      <c r="L331" s="30">
        <v>0</v>
      </c>
      <c r="M331" s="32">
        <v>0</v>
      </c>
      <c r="N331" s="30">
        <v>0</v>
      </c>
      <c r="O331" s="32">
        <v>0</v>
      </c>
      <c r="P331" s="30">
        <v>0</v>
      </c>
      <c r="Q331" s="32">
        <v>3</v>
      </c>
      <c r="R331" s="30">
        <v>5097</v>
      </c>
      <c r="S331" s="32">
        <v>0</v>
      </c>
      <c r="T331" s="30">
        <v>0</v>
      </c>
      <c r="U331" s="32">
        <v>0</v>
      </c>
      <c r="V331" s="30">
        <v>0</v>
      </c>
      <c r="W331" s="32">
        <v>1</v>
      </c>
      <c r="X331" s="30">
        <v>1699</v>
      </c>
      <c r="Y331" s="32">
        <v>0</v>
      </c>
      <c r="Z331" s="30">
        <v>0</v>
      </c>
      <c r="AA331" s="32">
        <v>0</v>
      </c>
      <c r="AB331" s="30">
        <v>0</v>
      </c>
      <c r="AC331" s="32">
        <v>0</v>
      </c>
      <c r="AD331" s="30">
        <v>0</v>
      </c>
      <c r="AE331" s="66"/>
      <c r="AF331" s="68"/>
    </row>
    <row r="332" spans="2:32" ht="12" customHeight="1" x14ac:dyDescent="0.2">
      <c r="B332" s="24"/>
      <c r="C332" s="91" t="s">
        <v>198</v>
      </c>
      <c r="D332" s="28">
        <v>1</v>
      </c>
      <c r="E332" s="33" t="s">
        <v>37</v>
      </c>
      <c r="F332" s="37">
        <f t="shared" si="33"/>
        <v>15200</v>
      </c>
      <c r="G332" s="32">
        <v>0</v>
      </c>
      <c r="H332" s="57">
        <v>0</v>
      </c>
      <c r="I332" s="32">
        <v>0</v>
      </c>
      <c r="J332" s="57">
        <v>0</v>
      </c>
      <c r="K332" s="32">
        <v>0</v>
      </c>
      <c r="L332" s="57">
        <v>0</v>
      </c>
      <c r="M332" s="32">
        <v>1</v>
      </c>
      <c r="N332" s="31">
        <v>7600</v>
      </c>
      <c r="O332" s="32">
        <v>0</v>
      </c>
      <c r="P332" s="31">
        <v>0</v>
      </c>
      <c r="Q332" s="32">
        <v>0</v>
      </c>
      <c r="R332" s="31">
        <v>0</v>
      </c>
      <c r="S332" s="32">
        <v>0</v>
      </c>
      <c r="T332" s="31">
        <v>0</v>
      </c>
      <c r="U332" s="32">
        <v>0</v>
      </c>
      <c r="V332" s="31">
        <v>0</v>
      </c>
      <c r="W332" s="32">
        <v>1</v>
      </c>
      <c r="X332" s="31">
        <v>7600</v>
      </c>
      <c r="Y332" s="32">
        <v>0</v>
      </c>
      <c r="Z332" s="31">
        <v>0</v>
      </c>
      <c r="AA332" s="32">
        <v>0</v>
      </c>
      <c r="AB332" s="31">
        <v>0</v>
      </c>
      <c r="AC332" s="32">
        <v>0</v>
      </c>
      <c r="AD332" s="31">
        <v>0</v>
      </c>
      <c r="AE332" s="66"/>
      <c r="AF332" s="68"/>
    </row>
    <row r="333" spans="2:32" ht="26.25" customHeight="1" x14ac:dyDescent="0.2">
      <c r="B333" s="19">
        <v>5200</v>
      </c>
      <c r="C333" s="20" t="s">
        <v>192</v>
      </c>
      <c r="D333" s="28"/>
      <c r="E333" s="19"/>
      <c r="F333" s="25">
        <f>F334+F336</f>
        <v>5500</v>
      </c>
      <c r="G333" s="41"/>
      <c r="H333" s="42">
        <f>SUM(H334,H336)</f>
        <v>0</v>
      </c>
      <c r="I333" s="41" t="s">
        <v>54</v>
      </c>
      <c r="J333" s="42">
        <f>SUM(J334,J336)</f>
        <v>0</v>
      </c>
      <c r="K333" s="41" t="s">
        <v>54</v>
      </c>
      <c r="L333" s="42">
        <f>SUM(L334,L336)</f>
        <v>2500</v>
      </c>
      <c r="M333" s="41">
        <v>0</v>
      </c>
      <c r="N333" s="42">
        <f>SUM(N334,N336)</f>
        <v>0</v>
      </c>
      <c r="O333" s="41" t="s">
        <v>54</v>
      </c>
      <c r="P333" s="42">
        <f>SUM(P334,P336)</f>
        <v>3000</v>
      </c>
      <c r="Q333" s="41" t="s">
        <v>54</v>
      </c>
      <c r="R333" s="42">
        <f>SUM(R334,R336)</f>
        <v>0</v>
      </c>
      <c r="S333" s="41" t="s">
        <v>54</v>
      </c>
      <c r="T333" s="42">
        <f>SUM(T334,T336)</f>
        <v>0</v>
      </c>
      <c r="U333" s="41" t="s">
        <v>54</v>
      </c>
      <c r="V333" s="42">
        <f>SUM(V334,V336)</f>
        <v>0</v>
      </c>
      <c r="W333" s="41" t="s">
        <v>54</v>
      </c>
      <c r="X333" s="42">
        <f>SUM(X334,X336)</f>
        <v>0</v>
      </c>
      <c r="Y333" s="41" t="s">
        <v>54</v>
      </c>
      <c r="Z333" s="42">
        <f>SUM(Z334,Z336)</f>
        <v>0</v>
      </c>
      <c r="AA333" s="41" t="s">
        <v>54</v>
      </c>
      <c r="AB333" s="42">
        <f>SUM(AB334,AB336)</f>
        <v>0</v>
      </c>
      <c r="AC333" s="41" t="s">
        <v>54</v>
      </c>
      <c r="AD333" s="42">
        <f>SUM(AD334,AD336)</f>
        <v>0</v>
      </c>
      <c r="AE333" s="66"/>
    </row>
    <row r="334" spans="2:32" ht="15.75" customHeight="1" x14ac:dyDescent="0.2">
      <c r="B334" s="24">
        <v>521</v>
      </c>
      <c r="C334" s="20" t="s">
        <v>193</v>
      </c>
      <c r="D334" s="28">
        <f t="shared" si="30"/>
        <v>0</v>
      </c>
      <c r="E334" s="19"/>
      <c r="F334" s="25">
        <f>H334+J334+L334+N334+P334+R334+T334+V334+X334+Z334+AB334+AD334</f>
        <v>3000</v>
      </c>
      <c r="G334" s="39"/>
      <c r="H334" s="26">
        <f>H335</f>
        <v>0</v>
      </c>
      <c r="I334" s="39"/>
      <c r="J334" s="26">
        <f>J335</f>
        <v>0</v>
      </c>
      <c r="K334" s="39"/>
      <c r="L334" s="26">
        <f>L335</f>
        <v>0</v>
      </c>
      <c r="M334" s="39"/>
      <c r="N334" s="26">
        <f>N335</f>
        <v>0</v>
      </c>
      <c r="O334" s="39"/>
      <c r="P334" s="26">
        <f>P335</f>
        <v>3000</v>
      </c>
      <c r="Q334" s="39"/>
      <c r="R334" s="26">
        <f>R335</f>
        <v>0</v>
      </c>
      <c r="S334" s="39"/>
      <c r="T334" s="26">
        <f>T335</f>
        <v>0</v>
      </c>
      <c r="U334" s="39"/>
      <c r="V334" s="26">
        <f>V335</f>
        <v>0</v>
      </c>
      <c r="W334" s="39"/>
      <c r="X334" s="26">
        <f>X335</f>
        <v>0</v>
      </c>
      <c r="Y334" s="39"/>
      <c r="Z334" s="26">
        <f>Z335</f>
        <v>0</v>
      </c>
      <c r="AA334" s="39"/>
      <c r="AB334" s="26">
        <f>AB335</f>
        <v>0</v>
      </c>
      <c r="AC334" s="39"/>
      <c r="AD334" s="26">
        <f>AD335</f>
        <v>0</v>
      </c>
      <c r="AE334" s="66"/>
      <c r="AF334" s="68"/>
    </row>
    <row r="335" spans="2:32" ht="12.75" customHeight="1" x14ac:dyDescent="0.2">
      <c r="B335" s="24"/>
      <c r="C335" s="91" t="s">
        <v>194</v>
      </c>
      <c r="D335" s="28">
        <f t="shared" si="30"/>
        <v>1</v>
      </c>
      <c r="E335" s="33" t="s">
        <v>37</v>
      </c>
      <c r="F335" s="30">
        <f>SUM(H335,J335,L335,N335,P335,R335,T335,V335,X335,Z335,AB335,AD335)</f>
        <v>3000</v>
      </c>
      <c r="G335" s="32">
        <v>0</v>
      </c>
      <c r="H335" s="57">
        <v>0</v>
      </c>
      <c r="I335" s="32"/>
      <c r="J335" s="31">
        <v>0</v>
      </c>
      <c r="K335" s="32">
        <v>0</v>
      </c>
      <c r="L335" s="31">
        <v>0</v>
      </c>
      <c r="M335" s="32">
        <v>0</v>
      </c>
      <c r="N335" s="31">
        <v>0</v>
      </c>
      <c r="O335" s="32">
        <v>1</v>
      </c>
      <c r="P335" s="31">
        <v>3000</v>
      </c>
      <c r="Q335" s="32">
        <v>0</v>
      </c>
      <c r="R335" s="31">
        <v>0</v>
      </c>
      <c r="S335" s="32">
        <v>0</v>
      </c>
      <c r="T335" s="31">
        <v>0</v>
      </c>
      <c r="U335" s="32">
        <v>0</v>
      </c>
      <c r="V335" s="31">
        <v>0</v>
      </c>
      <c r="W335" s="32">
        <v>0</v>
      </c>
      <c r="X335" s="31">
        <v>0</v>
      </c>
      <c r="Y335" s="32">
        <v>0</v>
      </c>
      <c r="Z335" s="31">
        <v>0</v>
      </c>
      <c r="AA335" s="32">
        <v>0</v>
      </c>
      <c r="AB335" s="31">
        <v>0</v>
      </c>
      <c r="AC335" s="32">
        <v>0</v>
      </c>
      <c r="AD335" s="38">
        <v>0</v>
      </c>
      <c r="AE335" s="18"/>
      <c r="AF335" s="68"/>
    </row>
    <row r="336" spans="2:32" ht="14.25" customHeight="1" x14ac:dyDescent="0.2">
      <c r="B336" s="24">
        <v>523</v>
      </c>
      <c r="C336" s="20" t="s">
        <v>195</v>
      </c>
      <c r="D336" s="28"/>
      <c r="E336" s="19"/>
      <c r="F336" s="25">
        <f>H336+J336+L336+N336+P336+R336+T336+V336+X336+Z336+AB336+AD336</f>
        <v>2500</v>
      </c>
      <c r="G336" s="39"/>
      <c r="H336" s="26">
        <f>H337</f>
        <v>0</v>
      </c>
      <c r="I336" s="39" t="s">
        <v>54</v>
      </c>
      <c r="J336" s="26">
        <f>J337</f>
        <v>0</v>
      </c>
      <c r="K336" s="39" t="s">
        <v>54</v>
      </c>
      <c r="L336" s="26">
        <f>L337</f>
        <v>2500</v>
      </c>
      <c r="M336" s="39" t="s">
        <v>54</v>
      </c>
      <c r="N336" s="26">
        <f>N337</f>
        <v>0</v>
      </c>
      <c r="O336" s="39" t="s">
        <v>54</v>
      </c>
      <c r="P336" s="26">
        <f>P337</f>
        <v>0</v>
      </c>
      <c r="Q336" s="39" t="s">
        <v>54</v>
      </c>
      <c r="R336" s="26">
        <f>R337</f>
        <v>0</v>
      </c>
      <c r="S336" s="39" t="s">
        <v>54</v>
      </c>
      <c r="T336" s="26">
        <f>T337</f>
        <v>0</v>
      </c>
      <c r="U336" s="39" t="s">
        <v>54</v>
      </c>
      <c r="V336" s="26">
        <f>V337</f>
        <v>0</v>
      </c>
      <c r="W336" s="39" t="s">
        <v>54</v>
      </c>
      <c r="X336" s="26">
        <f>X337</f>
        <v>0</v>
      </c>
      <c r="Y336" s="39" t="s">
        <v>54</v>
      </c>
      <c r="Z336" s="26">
        <f>Z337</f>
        <v>0</v>
      </c>
      <c r="AA336" s="39" t="s">
        <v>54</v>
      </c>
      <c r="AB336" s="26">
        <f>AB337</f>
        <v>0</v>
      </c>
      <c r="AC336" s="39" t="s">
        <v>54</v>
      </c>
      <c r="AD336" s="26">
        <f>AD337</f>
        <v>0</v>
      </c>
      <c r="AE336" s="18"/>
      <c r="AF336" s="68"/>
    </row>
    <row r="337" spans="2:32" ht="15" customHeight="1" x14ac:dyDescent="0.2">
      <c r="B337" s="24"/>
      <c r="C337" s="91" t="s">
        <v>196</v>
      </c>
      <c r="D337" s="28">
        <f t="shared" si="30"/>
        <v>1</v>
      </c>
      <c r="E337" s="33" t="s">
        <v>37</v>
      </c>
      <c r="F337" s="30">
        <f>SUM(H337,J337,L337,N337,P337,R337,T337,V337,X337,Z337,AB337,AD337)</f>
        <v>2500</v>
      </c>
      <c r="G337" s="32">
        <v>0</v>
      </c>
      <c r="H337" s="57">
        <v>0</v>
      </c>
      <c r="I337" s="32">
        <v>0</v>
      </c>
      <c r="J337" s="31">
        <v>0</v>
      </c>
      <c r="K337" s="32">
        <v>1</v>
      </c>
      <c r="L337" s="31">
        <v>2500</v>
      </c>
      <c r="M337" s="32">
        <v>0</v>
      </c>
      <c r="N337" s="31">
        <v>0</v>
      </c>
      <c r="O337" s="32">
        <v>0</v>
      </c>
      <c r="P337" s="31">
        <v>0</v>
      </c>
      <c r="Q337" s="32">
        <v>0</v>
      </c>
      <c r="R337" s="31">
        <v>0</v>
      </c>
      <c r="S337" s="32">
        <v>0</v>
      </c>
      <c r="T337" s="31">
        <v>0</v>
      </c>
      <c r="U337" s="32">
        <v>0</v>
      </c>
      <c r="V337" s="31">
        <v>0</v>
      </c>
      <c r="W337" s="32">
        <v>0</v>
      </c>
      <c r="X337" s="31">
        <v>0</v>
      </c>
      <c r="Y337" s="32">
        <v>0</v>
      </c>
      <c r="Z337" s="31">
        <v>0</v>
      </c>
      <c r="AA337" s="32">
        <v>0</v>
      </c>
      <c r="AB337" s="31">
        <v>0</v>
      </c>
      <c r="AC337" s="32">
        <v>0</v>
      </c>
      <c r="AD337" s="31">
        <v>0</v>
      </c>
      <c r="AE337" s="18"/>
      <c r="AF337" s="68"/>
    </row>
    <row r="338" spans="2:32" ht="26.25" customHeight="1" x14ac:dyDescent="0.2">
      <c r="B338" s="19">
        <v>5600</v>
      </c>
      <c r="C338" s="20" t="s">
        <v>197</v>
      </c>
      <c r="D338" s="34"/>
      <c r="E338" s="19"/>
      <c r="F338" s="25">
        <f>F339</f>
        <v>3000</v>
      </c>
      <c r="G338" s="51" t="s">
        <v>54</v>
      </c>
      <c r="H338" s="25">
        <f>H339</f>
        <v>250</v>
      </c>
      <c r="I338" s="51" t="s">
        <v>54</v>
      </c>
      <c r="J338" s="25">
        <f>J339</f>
        <v>250</v>
      </c>
      <c r="K338" s="51" t="s">
        <v>54</v>
      </c>
      <c r="L338" s="25">
        <f>L339</f>
        <v>250</v>
      </c>
      <c r="M338" s="51" t="s">
        <v>54</v>
      </c>
      <c r="N338" s="25">
        <f>N339</f>
        <v>250</v>
      </c>
      <c r="O338" s="51" t="s">
        <v>54</v>
      </c>
      <c r="P338" s="25">
        <f>P339</f>
        <v>250</v>
      </c>
      <c r="Q338" s="51" t="s">
        <v>54</v>
      </c>
      <c r="R338" s="25">
        <f>R339</f>
        <v>250</v>
      </c>
      <c r="S338" s="51" t="s">
        <v>54</v>
      </c>
      <c r="T338" s="25">
        <f>T339</f>
        <v>250</v>
      </c>
      <c r="U338" s="51" t="s">
        <v>54</v>
      </c>
      <c r="V338" s="25">
        <f>V339</f>
        <v>250</v>
      </c>
      <c r="W338" s="25" t="str">
        <f>W339</f>
        <v xml:space="preserve"> </v>
      </c>
      <c r="X338" s="25">
        <f>X339</f>
        <v>250</v>
      </c>
      <c r="Y338" s="25" t="str">
        <f>Y339</f>
        <v xml:space="preserve"> </v>
      </c>
      <c r="Z338" s="25">
        <f>Z339</f>
        <v>250</v>
      </c>
      <c r="AA338" s="51" t="s">
        <v>54</v>
      </c>
      <c r="AB338" s="25">
        <f>AB339</f>
        <v>250</v>
      </c>
      <c r="AC338" s="51" t="s">
        <v>54</v>
      </c>
      <c r="AD338" s="25">
        <f>AD339</f>
        <v>250</v>
      </c>
      <c r="AE338" s="18"/>
      <c r="AF338" s="68"/>
    </row>
    <row r="339" spans="2:32" ht="14.25" customHeight="1" x14ac:dyDescent="0.2">
      <c r="B339" s="24">
        <v>569</v>
      </c>
      <c r="C339" s="20" t="s">
        <v>199</v>
      </c>
      <c r="D339" s="28"/>
      <c r="E339" s="19"/>
      <c r="F339" s="25">
        <f>H339+J339+L339+N339+P339+R339+T339+V339+X339+Z339+AB339+AD339</f>
        <v>3000</v>
      </c>
      <c r="G339" s="39" t="s">
        <v>54</v>
      </c>
      <c r="H339" s="26">
        <f>H340</f>
        <v>250</v>
      </c>
      <c r="I339" s="39" t="s">
        <v>54</v>
      </c>
      <c r="J339" s="26">
        <f>J340</f>
        <v>250</v>
      </c>
      <c r="K339" s="39" t="s">
        <v>54</v>
      </c>
      <c r="L339" s="26">
        <f>L340</f>
        <v>250</v>
      </c>
      <c r="M339" s="39" t="s">
        <v>54</v>
      </c>
      <c r="N339" s="26">
        <f>N340</f>
        <v>250</v>
      </c>
      <c r="O339" s="39" t="s">
        <v>54</v>
      </c>
      <c r="P339" s="26">
        <f>P340</f>
        <v>250</v>
      </c>
      <c r="Q339" s="39" t="s">
        <v>54</v>
      </c>
      <c r="R339" s="26">
        <f>R340</f>
        <v>250</v>
      </c>
      <c r="S339" s="39" t="s">
        <v>54</v>
      </c>
      <c r="T339" s="26">
        <f>T340</f>
        <v>250</v>
      </c>
      <c r="U339" s="39" t="s">
        <v>54</v>
      </c>
      <c r="V339" s="26">
        <f>V340</f>
        <v>250</v>
      </c>
      <c r="W339" s="39" t="s">
        <v>54</v>
      </c>
      <c r="X339" s="26">
        <f>X340</f>
        <v>250</v>
      </c>
      <c r="Y339" s="39" t="s">
        <v>54</v>
      </c>
      <c r="Z339" s="26">
        <f>Z340</f>
        <v>250</v>
      </c>
      <c r="AA339" s="39" t="s">
        <v>54</v>
      </c>
      <c r="AB339" s="26">
        <f>AB340</f>
        <v>250</v>
      </c>
      <c r="AC339" s="39" t="s">
        <v>54</v>
      </c>
      <c r="AD339" s="26">
        <f>AD340</f>
        <v>250</v>
      </c>
      <c r="AE339" s="18"/>
    </row>
    <row r="340" spans="2:32" ht="15" customHeight="1" x14ac:dyDescent="0.2">
      <c r="B340" s="24"/>
      <c r="C340" s="91" t="s">
        <v>200</v>
      </c>
      <c r="D340" s="28">
        <f t="shared" si="30"/>
        <v>12</v>
      </c>
      <c r="E340" s="33" t="s">
        <v>37</v>
      </c>
      <c r="F340" s="30">
        <f>SUM(H340,J340,L340,N340,P340,R340,T340,V340,X340,Z340,AB340,AD340)</f>
        <v>3000</v>
      </c>
      <c r="G340" s="32">
        <v>1</v>
      </c>
      <c r="H340" s="31">
        <v>250</v>
      </c>
      <c r="I340" s="32">
        <v>1</v>
      </c>
      <c r="J340" s="31">
        <v>250</v>
      </c>
      <c r="K340" s="32">
        <v>1</v>
      </c>
      <c r="L340" s="31">
        <v>250</v>
      </c>
      <c r="M340" s="32">
        <v>1</v>
      </c>
      <c r="N340" s="31">
        <v>250</v>
      </c>
      <c r="O340" s="32">
        <v>1</v>
      </c>
      <c r="P340" s="31">
        <v>250</v>
      </c>
      <c r="Q340" s="32">
        <v>1</v>
      </c>
      <c r="R340" s="31">
        <v>250</v>
      </c>
      <c r="S340" s="32">
        <v>1</v>
      </c>
      <c r="T340" s="31">
        <v>250</v>
      </c>
      <c r="U340" s="32">
        <v>1</v>
      </c>
      <c r="V340" s="31">
        <v>250</v>
      </c>
      <c r="W340" s="32">
        <v>1</v>
      </c>
      <c r="X340" s="31">
        <v>250</v>
      </c>
      <c r="Y340" s="32">
        <v>1</v>
      </c>
      <c r="Z340" s="31">
        <v>250</v>
      </c>
      <c r="AA340" s="32">
        <v>1</v>
      </c>
      <c r="AB340" s="31">
        <v>250</v>
      </c>
      <c r="AC340" s="32">
        <v>1</v>
      </c>
      <c r="AD340" s="31">
        <v>250</v>
      </c>
      <c r="AE340" s="18"/>
    </row>
    <row r="341" spans="2:32" ht="13.5" customHeight="1" x14ac:dyDescent="0.2">
      <c r="B341" s="19">
        <v>5900</v>
      </c>
      <c r="C341" s="20" t="s">
        <v>201</v>
      </c>
      <c r="D341" s="28"/>
      <c r="E341" s="33" t="s">
        <v>36</v>
      </c>
      <c r="F341" s="52">
        <f>F342</f>
        <v>789.14</v>
      </c>
      <c r="G341" s="32"/>
      <c r="H341" s="52">
        <f>H342</f>
        <v>0</v>
      </c>
      <c r="I341" s="39"/>
      <c r="J341" s="52">
        <f>J342</f>
        <v>0</v>
      </c>
      <c r="K341" s="39"/>
      <c r="L341" s="52">
        <f>L342</f>
        <v>0</v>
      </c>
      <c r="M341" s="39"/>
      <c r="N341" s="52">
        <f>N342</f>
        <v>789.14</v>
      </c>
      <c r="O341" s="39"/>
      <c r="P341" s="23">
        <f>P343</f>
        <v>0</v>
      </c>
      <c r="Q341" s="39"/>
      <c r="R341" s="52">
        <f>R342</f>
        <v>0</v>
      </c>
      <c r="S341" s="39"/>
      <c r="T341" s="52">
        <f>T342</f>
        <v>0</v>
      </c>
      <c r="U341" s="39"/>
      <c r="V341" s="52">
        <f>V342</f>
        <v>0</v>
      </c>
      <c r="W341" s="39"/>
      <c r="X341" s="52">
        <f>X342</f>
        <v>0</v>
      </c>
      <c r="Y341" s="39"/>
      <c r="Z341" s="52">
        <f>Z342</f>
        <v>0</v>
      </c>
      <c r="AA341" s="39"/>
      <c r="AB341" s="52">
        <f>AB342</f>
        <v>0</v>
      </c>
      <c r="AC341" s="39"/>
      <c r="AD341" s="52">
        <f>AD342</f>
        <v>0</v>
      </c>
      <c r="AE341" s="18"/>
    </row>
    <row r="342" spans="2:32" ht="24" customHeight="1" x14ac:dyDescent="0.2">
      <c r="B342" s="24">
        <v>597</v>
      </c>
      <c r="C342" s="20" t="s">
        <v>202</v>
      </c>
      <c r="D342" s="28"/>
      <c r="E342" s="33"/>
      <c r="F342" s="25">
        <f>H342+J342+L342+N342+P342+R342+T342+V342+X342+Z342+AB342+AD342</f>
        <v>789.14</v>
      </c>
      <c r="G342" s="32"/>
      <c r="H342" s="52">
        <f>SUM(H343)</f>
        <v>0</v>
      </c>
      <c r="I342" s="39"/>
      <c r="J342" s="52">
        <f>SUM(J343)</f>
        <v>0</v>
      </c>
      <c r="K342" s="39"/>
      <c r="L342" s="52">
        <f>SUM(L343)</f>
        <v>0</v>
      </c>
      <c r="M342" s="39"/>
      <c r="N342" s="52">
        <f>SUM(N343)</f>
        <v>789.14</v>
      </c>
      <c r="O342" s="39"/>
      <c r="P342" s="52">
        <f>SUM(P343)</f>
        <v>0</v>
      </c>
      <c r="Q342" s="39"/>
      <c r="R342" s="52">
        <f>SUM(R343)</f>
        <v>0</v>
      </c>
      <c r="S342" s="39"/>
      <c r="T342" s="52">
        <f>SUM(T343)</f>
        <v>0</v>
      </c>
      <c r="U342" s="39"/>
      <c r="V342" s="52">
        <f>SUM(V343)</f>
        <v>0</v>
      </c>
      <c r="W342" s="39"/>
      <c r="X342" s="52">
        <f>SUM(X343)</f>
        <v>0</v>
      </c>
      <c r="Y342" s="39"/>
      <c r="Z342" s="52">
        <f>SUM(Z343)</f>
        <v>0</v>
      </c>
      <c r="AA342" s="39"/>
      <c r="AB342" s="52">
        <f>SUM(AB343)</f>
        <v>0</v>
      </c>
      <c r="AC342" s="39"/>
      <c r="AD342" s="52">
        <f>SUM(AD343)</f>
        <v>0</v>
      </c>
      <c r="AE342" s="18"/>
    </row>
    <row r="343" spans="2:32" ht="24.75" customHeight="1" x14ac:dyDescent="0.2">
      <c r="B343" s="24"/>
      <c r="C343" s="91" t="s">
        <v>202</v>
      </c>
      <c r="D343" s="28">
        <f t="shared" si="30"/>
        <v>1</v>
      </c>
      <c r="E343" s="33" t="s">
        <v>36</v>
      </c>
      <c r="F343" s="30">
        <f>H343+J343+L343+N343+P343+R343+T343+V343+X343+Z343+AB343+AD343</f>
        <v>789.14</v>
      </c>
      <c r="G343" s="32">
        <v>0</v>
      </c>
      <c r="H343" s="31">
        <v>0</v>
      </c>
      <c r="I343" s="32">
        <v>0</v>
      </c>
      <c r="J343" s="31">
        <v>0</v>
      </c>
      <c r="K343" s="32">
        <v>0</v>
      </c>
      <c r="L343" s="31">
        <v>0</v>
      </c>
      <c r="M343" s="32">
        <v>1</v>
      </c>
      <c r="N343" s="31">
        <v>789.14</v>
      </c>
      <c r="O343" s="32">
        <v>0</v>
      </c>
      <c r="P343" s="31">
        <v>0</v>
      </c>
      <c r="Q343" s="32">
        <v>0</v>
      </c>
      <c r="R343" s="31">
        <v>0</v>
      </c>
      <c r="S343" s="32">
        <v>0</v>
      </c>
      <c r="T343" s="31">
        <v>0</v>
      </c>
      <c r="U343" s="32">
        <v>0</v>
      </c>
      <c r="V343" s="31">
        <v>0</v>
      </c>
      <c r="W343" s="32">
        <v>0</v>
      </c>
      <c r="X343" s="31">
        <v>0</v>
      </c>
      <c r="Y343" s="32">
        <v>0</v>
      </c>
      <c r="Z343" s="31">
        <v>0</v>
      </c>
      <c r="AA343" s="32">
        <v>0</v>
      </c>
      <c r="AB343" s="31">
        <v>0</v>
      </c>
      <c r="AC343" s="32">
        <v>0</v>
      </c>
      <c r="AD343" s="31">
        <v>0</v>
      </c>
      <c r="AE343" s="18"/>
    </row>
    <row r="344" spans="2:32" ht="17.25" customHeight="1" x14ac:dyDescent="0.2">
      <c r="B344" s="69"/>
      <c r="C344" s="85" t="s">
        <v>203</v>
      </c>
      <c r="D344" s="70"/>
      <c r="E344" s="71"/>
      <c r="F344" s="72">
        <f>SUM(F6+F222+F320)</f>
        <v>3879191.61</v>
      </c>
      <c r="G344" s="72"/>
      <c r="H344" s="72">
        <f>SUM(H6+H222+H320)</f>
        <v>302477.49</v>
      </c>
      <c r="I344" s="72"/>
      <c r="J344" s="72">
        <f>SUM(J6+J222+J320)</f>
        <v>366797.2</v>
      </c>
      <c r="K344" s="72"/>
      <c r="L344" s="72">
        <f>SUM(L6+L222+L320)</f>
        <v>306309.22000000003</v>
      </c>
      <c r="M344" s="72"/>
      <c r="N344" s="72">
        <f>SUM(N6+N222+N320)</f>
        <v>310203.28000000003</v>
      </c>
      <c r="O344" s="72"/>
      <c r="P344" s="72">
        <f>SUM(P6+P222+P320)</f>
        <v>289496.71000000002</v>
      </c>
      <c r="Q344" s="72"/>
      <c r="R344" s="72">
        <f>SUM(R6+R222+R320)</f>
        <v>313487.92000000004</v>
      </c>
      <c r="S344" s="72"/>
      <c r="T344" s="72">
        <f>SUM(T6+T222+T320)</f>
        <v>406756.15</v>
      </c>
      <c r="U344" s="72"/>
      <c r="V344" s="72">
        <f>SUM(V6+V222+V320)</f>
        <v>290460.2</v>
      </c>
      <c r="W344" s="72"/>
      <c r="X344" s="72">
        <f>SUM(X6+X222+X320)</f>
        <v>314870.69</v>
      </c>
      <c r="Y344" s="72"/>
      <c r="Z344" s="72">
        <f>SUM(Z6+Z222+Z320)</f>
        <v>348025.75</v>
      </c>
      <c r="AA344" s="72"/>
      <c r="AB344" s="72">
        <f>SUM(AB6+AB222+AB320)</f>
        <v>284897.07</v>
      </c>
      <c r="AC344" s="72"/>
      <c r="AD344" s="72">
        <f>SUM(AD6+AD222+AD320)</f>
        <v>345409.93</v>
      </c>
      <c r="AE344" s="18"/>
    </row>
    <row r="345" spans="2:32" ht="17.25" customHeight="1" x14ac:dyDescent="0.2">
      <c r="B345" s="73"/>
      <c r="C345" s="86"/>
      <c r="D345" s="74"/>
      <c r="E345" s="75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18"/>
    </row>
    <row r="346" spans="2:32" ht="17.25" customHeight="1" x14ac:dyDescent="0.2">
      <c r="B346" s="73"/>
      <c r="C346" s="86"/>
      <c r="D346" s="74"/>
      <c r="E346" s="75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18"/>
    </row>
    <row r="347" spans="2:32" ht="17.25" customHeight="1" x14ac:dyDescent="0.2">
      <c r="B347" s="73"/>
      <c r="C347" s="86"/>
      <c r="D347" s="74"/>
      <c r="E347" s="75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18"/>
    </row>
    <row r="348" spans="2:32" ht="17.25" customHeight="1" x14ac:dyDescent="0.2">
      <c r="B348" s="73"/>
      <c r="C348" s="86"/>
      <c r="D348" s="74"/>
      <c r="E348" s="75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18"/>
    </row>
    <row r="349" spans="2:32" ht="17.25" customHeight="1" x14ac:dyDescent="0.2">
      <c r="B349" s="73"/>
      <c r="C349" s="86"/>
      <c r="D349" s="74"/>
      <c r="E349" s="75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18"/>
    </row>
    <row r="350" spans="2:32" ht="17.25" customHeight="1" x14ac:dyDescent="0.2">
      <c r="B350" s="102" t="s">
        <v>386</v>
      </c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8"/>
    </row>
    <row r="351" spans="2:32" ht="17.25" customHeight="1" x14ac:dyDescent="0.2">
      <c r="B351" s="73"/>
      <c r="C351" s="87"/>
      <c r="D351" s="78"/>
      <c r="E351" s="77"/>
      <c r="F351" s="79"/>
      <c r="G351" s="79"/>
      <c r="H351" s="79"/>
      <c r="I351" s="79"/>
      <c r="J351" s="79"/>
      <c r="K351" s="79"/>
      <c r="L351" s="79"/>
      <c r="M351" s="79"/>
      <c r="N351" s="79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6"/>
      <c r="AB351" s="6"/>
      <c r="AC351" s="6"/>
      <c r="AD351" s="6"/>
      <c r="AE351" s="18"/>
    </row>
    <row r="352" spans="2:32" ht="17.25" customHeight="1" x14ac:dyDescent="0.2">
      <c r="B352" s="73"/>
      <c r="C352" s="87"/>
      <c r="D352" s="78"/>
      <c r="E352" s="77"/>
      <c r="F352" s="79"/>
      <c r="G352" s="79"/>
      <c r="H352" s="79"/>
      <c r="I352" s="79"/>
      <c r="J352" s="79"/>
      <c r="K352" s="79"/>
      <c r="L352" s="79"/>
      <c r="M352" s="79"/>
      <c r="N352" s="79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6"/>
      <c r="AB352" s="6"/>
      <c r="AC352" s="6"/>
      <c r="AD352" s="6"/>
      <c r="AE352" s="18"/>
    </row>
    <row r="353" spans="2:31" ht="17.25" customHeight="1" x14ac:dyDescent="0.2">
      <c r="B353" s="80"/>
      <c r="C353" s="88"/>
      <c r="D353" s="81"/>
      <c r="E353" s="82"/>
      <c r="F353" s="77"/>
      <c r="G353" s="77"/>
      <c r="H353" s="77"/>
      <c r="I353" s="77"/>
      <c r="J353" s="77"/>
      <c r="K353" s="77"/>
      <c r="L353" s="77"/>
      <c r="M353" s="77"/>
      <c r="N353" s="77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83"/>
      <c r="Z353" s="73"/>
      <c r="AA353" s="80"/>
      <c r="AB353" s="80"/>
      <c r="AC353" s="80"/>
      <c r="AD353" s="80"/>
      <c r="AE353" s="18"/>
    </row>
    <row r="354" spans="2:31" ht="17.25" customHeight="1" x14ac:dyDescent="0.2">
      <c r="B354" s="103" t="s">
        <v>387</v>
      </c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8"/>
    </row>
    <row r="355" spans="2:31" ht="17.25" customHeight="1" x14ac:dyDescent="0.2"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</sheetData>
  <mergeCells count="8">
    <mergeCell ref="C4:M4"/>
    <mergeCell ref="B350:AD350"/>
    <mergeCell ref="B354:AD354"/>
    <mergeCell ref="B1:AD1"/>
    <mergeCell ref="B2:C2"/>
    <mergeCell ref="D2:G2"/>
    <mergeCell ref="B3:C3"/>
    <mergeCell ref="D3:I3"/>
  </mergeCells>
  <pageMargins left="0.25" right="0.25" top="0.75" bottom="0.75" header="0.3" footer="0.3"/>
  <pageSetup paperSize="5" scale="48" orientation="landscape" verticalDpi="72" r:id="rId1"/>
  <headerFooter>
    <oddHeader xml:space="preserve">&amp;C&amp;"Arial,Negrita"&amp;12PROGRAMA ANUAL DE ADQUISIONES 2020
CALENDARIZACIÓN DEL GASTO 2020
&amp;"Arial,Normal"&amp;10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PAA 2020</vt:lpstr>
      <vt:lpstr>'PAA 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Equipo4</dc:creator>
  <cp:lastModifiedBy>MARTIN1</cp:lastModifiedBy>
  <cp:lastPrinted>2019-10-29T16:52:09Z</cp:lastPrinted>
  <dcterms:created xsi:type="dcterms:W3CDTF">2016-05-26T16:43:50Z</dcterms:created>
  <dcterms:modified xsi:type="dcterms:W3CDTF">2020-04-22T17:09:58Z</dcterms:modified>
</cp:coreProperties>
</file>